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factory-my.sharepoint.com/personal/yu-ki_yfactory_onmicrosoft_com/Documents/client/cta/new/event/jitujyo/2026/"/>
    </mc:Choice>
  </mc:AlternateContent>
  <xr:revisionPtr revIDLastSave="1" documentId="8_{FD46141C-F9D0-43BB-B8A6-7FE994A52052}" xr6:coauthVersionLast="47" xr6:coauthVersionMax="47" xr10:uidLastSave="{ECCB5B4E-C45A-4D60-84DE-15165ACC3CA6}"/>
  <bookViews>
    <workbookView xWindow="-103" yWindow="-103" windowWidth="22149" windowHeight="13200" firstSheet="5" activeTab="5" xr2:uid="{00000000-000D-0000-FFFF-FFFF00000000}"/>
  </bookViews>
  <sheets>
    <sheet name="メニュー" sheetId="1" state="hidden" r:id="rId1"/>
    <sheet name="申込データ" sheetId="2" state="hidden" r:id="rId2"/>
    <sheet name="集計表" sheetId="334" state="hidden" r:id="rId3"/>
    <sheet name="登録メンバー(ドロー順)" sheetId="345" state="hidden" r:id="rId4"/>
    <sheet name="対戦結果詳細" sheetId="343" state="hidden" r:id="rId5"/>
    <sheet name="報告用紙" sheetId="342" r:id="rId6"/>
    <sheet name="実女大会コート割" sheetId="344" state="hidden" r:id="rId7"/>
  </sheets>
  <definedNames>
    <definedName name="_xlnm.Print_Area" localSheetId="6">実女大会コート割!$A$1:$F$16</definedName>
    <definedName name="_xlnm.Print_Area" localSheetId="4">対戦結果詳細!$A$1:$I$26</definedName>
    <definedName name="_xlnm.Print_Area" localSheetId="3">'登録メンバー(ドロー順)'!$A$1:$S$19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45" l="1"/>
  <c r="R19" i="345" s="1"/>
  <c r="C16" i="345"/>
  <c r="M17" i="345" s="1"/>
  <c r="C14" i="345"/>
  <c r="H15" i="345" s="1"/>
  <c r="C12" i="345"/>
  <c r="P12" i="345" s="1"/>
  <c r="C10" i="345"/>
  <c r="N11" i="345" s="1"/>
  <c r="C8" i="345"/>
  <c r="H9" i="345" s="1"/>
  <c r="C6" i="345"/>
  <c r="Q6" i="345" s="1"/>
  <c r="A1" i="345"/>
  <c r="R9" i="345" l="1"/>
  <c r="O8" i="345"/>
  <c r="P8" i="345"/>
  <c r="Q9" i="345"/>
  <c r="I9" i="345"/>
  <c r="J9" i="345"/>
  <c r="K9" i="345"/>
  <c r="L9" i="345"/>
  <c r="R12" i="345"/>
  <c r="J8" i="345"/>
  <c r="F13" i="345"/>
  <c r="K8" i="345"/>
  <c r="G13" i="345"/>
  <c r="L8" i="345"/>
  <c r="M8" i="345"/>
  <c r="N8" i="345"/>
  <c r="N17" i="345"/>
  <c r="P17" i="345"/>
  <c r="L15" i="345"/>
  <c r="Q17" i="345"/>
  <c r="K15" i="345"/>
  <c r="R17" i="345"/>
  <c r="M15" i="345"/>
  <c r="N15" i="345"/>
  <c r="F17" i="345"/>
  <c r="O17" i="345"/>
  <c r="I8" i="345"/>
  <c r="Q12" i="345"/>
  <c r="M10" i="345"/>
  <c r="N10" i="345"/>
  <c r="O15" i="345"/>
  <c r="H14" i="345"/>
  <c r="K16" i="345"/>
  <c r="Q18" i="345"/>
  <c r="O10" i="345"/>
  <c r="P15" i="345"/>
  <c r="Q15" i="345"/>
  <c r="I14" i="345"/>
  <c r="G19" i="345"/>
  <c r="F14" i="345"/>
  <c r="F18" i="345"/>
  <c r="R6" i="345"/>
  <c r="R10" i="345"/>
  <c r="G18" i="345"/>
  <c r="F7" i="345"/>
  <c r="F11" i="345"/>
  <c r="J14" i="345"/>
  <c r="L16" i="345"/>
  <c r="P18" i="345"/>
  <c r="G7" i="345"/>
  <c r="G11" i="345"/>
  <c r="K14" i="345"/>
  <c r="M16" i="345"/>
  <c r="M9" i="345"/>
  <c r="O11" i="345"/>
  <c r="L14" i="345"/>
  <c r="N16" i="345"/>
  <c r="R18" i="345"/>
  <c r="F8" i="345"/>
  <c r="N9" i="345"/>
  <c r="P11" i="345"/>
  <c r="M14" i="345"/>
  <c r="O16" i="345"/>
  <c r="F19" i="345"/>
  <c r="G8" i="345"/>
  <c r="O9" i="345"/>
  <c r="Q11" i="345"/>
  <c r="N14" i="345"/>
  <c r="P16" i="345"/>
  <c r="H8" i="345"/>
  <c r="P9" i="345"/>
  <c r="R11" i="345"/>
  <c r="I15" i="345"/>
  <c r="Q16" i="345"/>
  <c r="I19" i="345"/>
  <c r="L10" i="345"/>
  <c r="P10" i="345"/>
  <c r="G14" i="345"/>
  <c r="Q10" i="345"/>
  <c r="J15" i="345"/>
  <c r="R16" i="345"/>
  <c r="J19" i="345"/>
  <c r="H7" i="345"/>
  <c r="F6" i="345"/>
  <c r="H19" i="345"/>
  <c r="I7" i="345"/>
  <c r="K19" i="345"/>
  <c r="K6" i="345"/>
  <c r="N7" i="345"/>
  <c r="H11" i="345"/>
  <c r="J12" i="345"/>
  <c r="M13" i="345"/>
  <c r="O14" i="345"/>
  <c r="R15" i="345"/>
  <c r="G17" i="345"/>
  <c r="I18" i="345"/>
  <c r="L19" i="345"/>
  <c r="L6" i="345"/>
  <c r="O7" i="345"/>
  <c r="Q8" i="345"/>
  <c r="F10" i="345"/>
  <c r="I11" i="345"/>
  <c r="K12" i="345"/>
  <c r="N13" i="345"/>
  <c r="P14" i="345"/>
  <c r="O19" i="345"/>
  <c r="L7" i="345"/>
  <c r="H12" i="345"/>
  <c r="H18" i="345"/>
  <c r="H17" i="345"/>
  <c r="J18" i="345"/>
  <c r="M19" i="345"/>
  <c r="M6" i="345"/>
  <c r="P7" i="345"/>
  <c r="R8" i="345"/>
  <c r="G10" i="345"/>
  <c r="J11" i="345"/>
  <c r="L12" i="345"/>
  <c r="O13" i="345"/>
  <c r="Q14" i="345"/>
  <c r="F16" i="345"/>
  <c r="I17" i="345"/>
  <c r="K18" i="345"/>
  <c r="N19" i="345"/>
  <c r="N6" i="345"/>
  <c r="Q7" i="345"/>
  <c r="F9" i="345"/>
  <c r="H10" i="345"/>
  <c r="K11" i="345"/>
  <c r="M12" i="345"/>
  <c r="P13" i="345"/>
  <c r="R14" i="345"/>
  <c r="G16" i="345"/>
  <c r="J17" i="345"/>
  <c r="L18" i="345"/>
  <c r="O6" i="345"/>
  <c r="R7" i="345"/>
  <c r="G9" i="345"/>
  <c r="I10" i="345"/>
  <c r="L11" i="345"/>
  <c r="N12" i="345"/>
  <c r="Q13" i="345"/>
  <c r="F15" i="345"/>
  <c r="H16" i="345"/>
  <c r="K17" i="345"/>
  <c r="M18" i="345"/>
  <c r="P19" i="345"/>
  <c r="H13" i="345"/>
  <c r="J6" i="345"/>
  <c r="L13" i="345"/>
  <c r="P6" i="345"/>
  <c r="J10" i="345"/>
  <c r="M11" i="345"/>
  <c r="O12" i="345"/>
  <c r="R13" i="345"/>
  <c r="G15" i="345"/>
  <c r="I16" i="345"/>
  <c r="L17" i="345"/>
  <c r="N18" i="345"/>
  <c r="Q19" i="345"/>
  <c r="G6" i="345"/>
  <c r="J7" i="345"/>
  <c r="F12" i="345"/>
  <c r="I13" i="345"/>
  <c r="H6" i="345"/>
  <c r="K7" i="345"/>
  <c r="G12" i="345"/>
  <c r="J13" i="345"/>
  <c r="I6" i="345"/>
  <c r="K13" i="345"/>
  <c r="M7" i="345"/>
  <c r="I12" i="345"/>
  <c r="K10" i="345"/>
  <c r="J16" i="345"/>
  <c r="O18" i="345"/>
  <c r="I8" i="342" l="1"/>
  <c r="B2" i="342"/>
  <c r="A1" i="343"/>
  <c r="G22" i="343" l="1"/>
  <c r="G16" i="343"/>
  <c r="B24" i="343"/>
  <c r="B18" i="343" l="1"/>
  <c r="G25" i="343"/>
  <c r="G18" i="343"/>
  <c r="B25" i="343"/>
  <c r="D10" i="343"/>
  <c r="G4" i="343"/>
  <c r="I7" i="343"/>
  <c r="G13" i="343" s="1"/>
  <c r="G24" i="343"/>
  <c r="I22" i="343"/>
  <c r="D16" i="343"/>
  <c r="I25" i="343"/>
  <c r="D6" i="343"/>
  <c r="I23" i="343"/>
  <c r="B6" i="343"/>
  <c r="B12" i="343" s="1"/>
  <c r="B5" i="343"/>
  <c r="D25" i="343"/>
  <c r="D7" i="343"/>
  <c r="I24" i="343"/>
  <c r="D18" i="343"/>
  <c r="I13" i="343"/>
  <c r="B23" i="343"/>
  <c r="G7" i="343"/>
  <c r="D13" i="343" s="1"/>
  <c r="G6" i="343"/>
  <c r="D12" i="343" s="1"/>
  <c r="B22" i="343"/>
  <c r="G19" i="343"/>
  <c r="G17" i="343" l="1"/>
  <c r="D19" i="343"/>
  <c r="D17" i="343"/>
  <c r="D11" i="343"/>
  <c r="G23" i="343"/>
  <c r="D22" i="343"/>
  <c r="I10" i="343"/>
  <c r="D4" i="343"/>
  <c r="I19" i="343"/>
  <c r="I11" i="343"/>
  <c r="I16" i="343"/>
  <c r="G10" i="343"/>
  <c r="I4" i="343"/>
  <c r="B16" i="343"/>
  <c r="B10" i="343"/>
  <c r="B4" i="343"/>
  <c r="I5" i="343"/>
  <c r="G5" i="343"/>
  <c r="D24" i="343"/>
  <c r="I12" i="343"/>
  <c r="D5" i="343"/>
  <c r="I17" i="343"/>
  <c r="G11" i="343"/>
  <c r="I6" i="343"/>
  <c r="G12" i="343" s="1"/>
  <c r="I18" i="343"/>
  <c r="B19" i="343"/>
  <c r="B7" i="343"/>
  <c r="B13" i="343" s="1"/>
  <c r="B11" i="343"/>
  <c r="B17" i="343"/>
  <c r="D23" i="343"/>
  <c r="A1" i="334" l="1"/>
  <c r="I14" i="334"/>
  <c r="H14" i="334"/>
  <c r="G14" i="334"/>
  <c r="J14" i="334" l="1"/>
</calcChain>
</file>

<file path=xl/sharedStrings.xml><?xml version="1.0" encoding="utf-8"?>
<sst xmlns="http://schemas.openxmlformats.org/spreadsheetml/2006/main" count="547" uniqueCount="396">
  <si>
    <t>申込確認用リストと入金確認リストの作成</t>
    <rPh sb="0" eb="2">
      <t>モウシコミ</t>
    </rPh>
    <rPh sb="2" eb="4">
      <t>カクニン</t>
    </rPh>
    <rPh sb="4" eb="5">
      <t>ヨウ</t>
    </rPh>
    <rPh sb="9" eb="11">
      <t>ニュウキン</t>
    </rPh>
    <rPh sb="11" eb="13">
      <t>カクニン</t>
    </rPh>
    <rPh sb="17" eb="19">
      <t>サクセイ</t>
    </rPh>
    <phoneticPr fontId="1"/>
  </si>
  <si>
    <t>※登録内容に修正が必要な場合は、管理画面より修正を行う</t>
    <rPh sb="1" eb="3">
      <t>トウロク</t>
    </rPh>
    <rPh sb="3" eb="5">
      <t>ナイヨウ</t>
    </rPh>
    <rPh sb="6" eb="8">
      <t>シュウセイ</t>
    </rPh>
    <rPh sb="9" eb="11">
      <t>ヒツヨウ</t>
    </rPh>
    <rPh sb="12" eb="14">
      <t>バアイ</t>
    </rPh>
    <rPh sb="16" eb="18">
      <t>カンリ</t>
    </rPh>
    <rPh sb="18" eb="20">
      <t>ガメン</t>
    </rPh>
    <rPh sb="22" eb="24">
      <t>シュウセイ</t>
    </rPh>
    <rPh sb="25" eb="26">
      <t>オコナ</t>
    </rPh>
    <phoneticPr fontId="1"/>
  </si>
  <si>
    <t>確認用リストで色付きのセルを確認する。</t>
  </si>
  <si>
    <t>ドローソフトへの登録用リストの作成</t>
    <rPh sb="8" eb="10">
      <t>トウロク</t>
    </rPh>
    <rPh sb="10" eb="11">
      <t>ヨウ</t>
    </rPh>
    <rPh sb="15" eb="17">
      <t>サクセイ</t>
    </rPh>
    <phoneticPr fontId="1"/>
  </si>
  <si>
    <t>ドローソフトへリストをコピーし抽選（ドロー決定）</t>
    <rPh sb="15" eb="17">
      <t>チュウセン</t>
    </rPh>
    <rPh sb="21" eb="23">
      <t>ケッテイ</t>
    </rPh>
    <phoneticPr fontId="1"/>
  </si>
  <si>
    <t>ドロー番号順の名簿を作成</t>
    <rPh sb="3" eb="5">
      <t>バンゴウ</t>
    </rPh>
    <rPh sb="5" eb="6">
      <t>ジュン</t>
    </rPh>
    <rPh sb="7" eb="9">
      <t>メイボ</t>
    </rPh>
    <rPh sb="10" eb="12">
      <t>サクセイ</t>
    </rPh>
    <phoneticPr fontId="1"/>
  </si>
  <si>
    <t>年度：</t>
    <rPh sb="0" eb="2">
      <t>ネンド</t>
    </rPh>
    <phoneticPr fontId="1"/>
  </si>
  <si>
    <t>年</t>
    <rPh sb="0" eb="1">
      <t>ネン</t>
    </rPh>
    <phoneticPr fontId="1"/>
  </si>
  <si>
    <t>※半角数字</t>
    <rPh sb="1" eb="3">
      <t>ハンカク</t>
    </rPh>
    <rPh sb="3" eb="5">
      <t>スウジ</t>
    </rPh>
    <phoneticPr fontId="1"/>
  </si>
  <si>
    <t>円</t>
    <rPh sb="0" eb="1">
      <t>エン</t>
    </rPh>
    <phoneticPr fontId="1"/>
  </si>
  <si>
    <t>管理画面で修正後、再度2～6を行い、全ての修正が終わったら8へ進む</t>
    <rPh sb="0" eb="2">
      <t>カンリ</t>
    </rPh>
    <rPh sb="2" eb="4">
      <t>ガメン</t>
    </rPh>
    <rPh sb="5" eb="7">
      <t>シュウセイ</t>
    </rPh>
    <rPh sb="7" eb="8">
      <t>ゴ</t>
    </rPh>
    <rPh sb="9" eb="11">
      <t>サイド</t>
    </rPh>
    <rPh sb="15" eb="16">
      <t>オコナ</t>
    </rPh>
    <rPh sb="18" eb="19">
      <t>スベ</t>
    </rPh>
    <rPh sb="21" eb="23">
      <t>シュウセイ</t>
    </rPh>
    <rPh sb="24" eb="25">
      <t>オ</t>
    </rPh>
    <rPh sb="31" eb="32">
      <t>スス</t>
    </rPh>
    <phoneticPr fontId="1"/>
  </si>
  <si>
    <t>※登録用リストに反映されます</t>
    <rPh sb="1" eb="4">
      <t>トウロクヨウ</t>
    </rPh>
    <rPh sb="8" eb="10">
      <t>ハンエイ</t>
    </rPh>
    <phoneticPr fontId="1"/>
  </si>
  <si>
    <t>各確認用リストへ個人ポイントを入力する</t>
    <rPh sb="0" eb="1">
      <t>カク</t>
    </rPh>
    <rPh sb="1" eb="3">
      <t>カクニン</t>
    </rPh>
    <rPh sb="3" eb="4">
      <t>ヨウ</t>
    </rPh>
    <rPh sb="8" eb="10">
      <t>コジン</t>
    </rPh>
    <rPh sb="15" eb="17">
      <t>ニュウリョク</t>
    </rPh>
    <phoneticPr fontId="1"/>
  </si>
  <si>
    <t>ドロー番号を取り込む</t>
    <rPh sb="3" eb="5">
      <t>バンゴウ</t>
    </rPh>
    <rPh sb="6" eb="7">
      <t>ト</t>
    </rPh>
    <rPh sb="8" eb="9">
      <t>コ</t>
    </rPh>
    <phoneticPr fontId="1"/>
  </si>
  <si>
    <t>（次の手順13を行うと、」ドロー番号順に並んだ名簿を作成します）</t>
    <rPh sb="1" eb="2">
      <t>ツギ</t>
    </rPh>
    <rPh sb="3" eb="5">
      <t>テジュン</t>
    </rPh>
    <rPh sb="8" eb="9">
      <t>オコナ</t>
    </rPh>
    <rPh sb="16" eb="18">
      <t>バンゴウ</t>
    </rPh>
    <rPh sb="18" eb="19">
      <t>ジュン</t>
    </rPh>
    <rPh sb="20" eb="21">
      <t>ナラ</t>
    </rPh>
    <rPh sb="23" eb="25">
      <t>メイボ</t>
    </rPh>
    <rPh sb="26" eb="28">
      <t>サクセイ</t>
    </rPh>
    <phoneticPr fontId="1"/>
  </si>
  <si>
    <t>登録用シートのG列にドローソフトの「からくり」シートのG列をコピーする</t>
    <rPh sb="0" eb="2">
      <t>トウロク</t>
    </rPh>
    <rPh sb="2" eb="3">
      <t>ヨウ</t>
    </rPh>
    <rPh sb="8" eb="9">
      <t>レツ</t>
    </rPh>
    <rPh sb="28" eb="29">
      <t>レツ</t>
    </rPh>
    <phoneticPr fontId="1"/>
  </si>
  <si>
    <t>各登録用リストでポイントを入力し、シード順を決定</t>
    <rPh sb="0" eb="1">
      <t>カク</t>
    </rPh>
    <rPh sb="13" eb="15">
      <t>ニュウリョク</t>
    </rPh>
    <phoneticPr fontId="1"/>
  </si>
  <si>
    <t>※確認用リストにポイントが入力されていれば、既に入力済みになっていますので、入力不要です。</t>
    <rPh sb="1" eb="4">
      <t>カクニンヨウ</t>
    </rPh>
    <rPh sb="13" eb="15">
      <t>ニュウリョク</t>
    </rPh>
    <rPh sb="22" eb="23">
      <t>スデ</t>
    </rPh>
    <rPh sb="24" eb="26">
      <t>ニュウリョク</t>
    </rPh>
    <rPh sb="26" eb="27">
      <t>ズ</t>
    </rPh>
    <rPh sb="38" eb="40">
      <t>ニュウリョク</t>
    </rPh>
    <rPh sb="40" eb="42">
      <t>フヨウ</t>
    </rPh>
    <phoneticPr fontId="1"/>
  </si>
  <si>
    <t>各登録用リストをシャッフルする（必要に応じて、任意の回数シャッフルしてください）</t>
    <rPh sb="0" eb="1">
      <t>カク</t>
    </rPh>
    <rPh sb="1" eb="4">
      <t>トウロクヨウ</t>
    </rPh>
    <rPh sb="16" eb="18">
      <t>ヒツヨウ</t>
    </rPh>
    <rPh sb="19" eb="20">
      <t>オウ</t>
    </rPh>
    <rPh sb="23" eb="25">
      <t>ニンイ</t>
    </rPh>
    <rPh sb="26" eb="28">
      <t>カイスウ</t>
    </rPh>
    <phoneticPr fontId="1"/>
  </si>
  <si>
    <t>シャッフルするクラス：</t>
    <phoneticPr fontId="1"/>
  </si>
  <si>
    <t>ダブルエントリーは重複エントリーリストに</t>
    <rPh sb="9" eb="11">
      <t>チョウフク</t>
    </rPh>
    <phoneticPr fontId="1"/>
  </si>
  <si>
    <t>表示される</t>
    <rPh sb="0" eb="2">
      <t>ヒョウジ</t>
    </rPh>
    <phoneticPr fontId="1"/>
  </si>
  <si>
    <t>昨年度成績参考</t>
    <rPh sb="0" eb="3">
      <t>サクネンド</t>
    </rPh>
    <rPh sb="3" eb="5">
      <t>セイセキ</t>
    </rPh>
    <rPh sb="5" eb="7">
      <t>サンコウ</t>
    </rPh>
    <phoneticPr fontId="1"/>
  </si>
  <si>
    <t>D列にチーム合計ポイントが表示される</t>
    <rPh sb="1" eb="2">
      <t>レツ</t>
    </rPh>
    <rPh sb="6" eb="8">
      <t>ゴウケイ</t>
    </rPh>
    <rPh sb="13" eb="15">
      <t>ヒョウジ</t>
    </rPh>
    <phoneticPr fontId="1"/>
  </si>
  <si>
    <t>C列にシード順1.2.3.4…を入れる</t>
    <rPh sb="1" eb="2">
      <t>レツ</t>
    </rPh>
    <rPh sb="6" eb="7">
      <t>ジュン</t>
    </rPh>
    <rPh sb="16" eb="17">
      <t>イ</t>
    </rPh>
    <phoneticPr fontId="1"/>
  </si>
  <si>
    <t>B列とC列をコピーし、</t>
    <rPh sb="1" eb="2">
      <t>レツ</t>
    </rPh>
    <rPh sb="4" eb="5">
      <t>レツ</t>
    </rPh>
    <phoneticPr fontId="1"/>
  </si>
  <si>
    <t>ドローソフトの選手名・シード欄に貼り付ける</t>
    <rPh sb="14" eb="15">
      <t>ラン</t>
    </rPh>
    <phoneticPr fontId="1"/>
  </si>
  <si>
    <t>⇒ドロー作成　　⇒　加工</t>
    <rPh sb="4" eb="6">
      <t>サクセイ</t>
    </rPh>
    <rPh sb="10" eb="12">
      <t>カコウ</t>
    </rPh>
    <phoneticPr fontId="1"/>
  </si>
  <si>
    <t>ページ設定、見やすいように加工する</t>
    <rPh sb="3" eb="5">
      <t>セッテイ</t>
    </rPh>
    <rPh sb="6" eb="7">
      <t>ミ</t>
    </rPh>
    <rPh sb="13" eb="15">
      <t>カコウ</t>
    </rPh>
    <phoneticPr fontId="1"/>
  </si>
  <si>
    <t>ドロー表、日程表とあわせて印刷・製本</t>
    <rPh sb="3" eb="4">
      <t>ヒョウ</t>
    </rPh>
    <rPh sb="5" eb="8">
      <t>ニッテイヒョウ</t>
    </rPh>
    <rPh sb="13" eb="15">
      <t>インサツ</t>
    </rPh>
    <rPh sb="16" eb="18">
      <t>セイホン</t>
    </rPh>
    <phoneticPr fontId="1"/>
  </si>
  <si>
    <t>Cブロック(CD級)</t>
  </si>
  <si>
    <t>Jr基金：</t>
    <rPh sb="2" eb="4">
      <t>キキン</t>
    </rPh>
    <phoneticPr fontId="1"/>
  </si>
  <si>
    <t>No.</t>
    <phoneticPr fontId="11"/>
  </si>
  <si>
    <t>ワンコイン：</t>
    <phoneticPr fontId="1"/>
  </si>
  <si>
    <t>年度・参加費・クラス数を入力する</t>
    <rPh sb="0" eb="2">
      <t>ネンド</t>
    </rPh>
    <rPh sb="3" eb="6">
      <t>サンカヒ</t>
    </rPh>
    <rPh sb="10" eb="11">
      <t>スウ</t>
    </rPh>
    <rPh sb="12" eb="14">
      <t>ニュウリョク</t>
    </rPh>
    <phoneticPr fontId="1"/>
  </si>
  <si>
    <t>メルアド</t>
    <phoneticPr fontId="1"/>
  </si>
  <si>
    <t>申込データを読み込む</t>
    <rPh sb="0" eb="2">
      <t>モウシコミ</t>
    </rPh>
    <rPh sb="6" eb="7">
      <t>ヨ</t>
    </rPh>
    <rPh sb="8" eb="9">
      <t>コ</t>
    </rPh>
    <phoneticPr fontId="1"/>
  </si>
  <si>
    <t>集計表・エントリーリストを作成する</t>
    <rPh sb="0" eb="3">
      <t>シュウケイヒョウ</t>
    </rPh>
    <rPh sb="13" eb="15">
      <t>サクセイ</t>
    </rPh>
    <phoneticPr fontId="1"/>
  </si>
  <si>
    <t>タイトル：</t>
    <phoneticPr fontId="1"/>
  </si>
  <si>
    <t>管理画面より申込データをダウンロードする</t>
    <rPh sb="0" eb="2">
      <t>カンリ</t>
    </rPh>
    <rPh sb="2" eb="4">
      <t>ガメン</t>
    </rPh>
    <rPh sb="6" eb="8">
      <t>モウシコミ</t>
    </rPh>
    <phoneticPr fontId="1"/>
  </si>
  <si>
    <t>石山</t>
  </si>
  <si>
    <t>中村</t>
  </si>
  <si>
    <t>前田</t>
  </si>
  <si>
    <t>裕美</t>
  </si>
  <si>
    <t>洋子</t>
  </si>
  <si>
    <t>秋葉</t>
  </si>
  <si>
    <t>秀樹</t>
  </si>
  <si>
    <t>村上</t>
  </si>
  <si>
    <t>千葉市役所</t>
  </si>
  <si>
    <t>小関</t>
  </si>
  <si>
    <t>久田</t>
  </si>
  <si>
    <t>参加費：</t>
    <rPh sb="0" eb="3">
      <t>サンカヒ</t>
    </rPh>
    <phoneticPr fontId="1"/>
  </si>
  <si>
    <t>実業団女子集計処理</t>
    <rPh sb="0" eb="5">
      <t>ジツギョウダンジョシ</t>
    </rPh>
    <rPh sb="5" eb="9">
      <t>シュウケイショリ</t>
    </rPh>
    <phoneticPr fontId="1"/>
  </si>
  <si>
    <t>申込日</t>
    <rPh sb="0" eb="2">
      <t>モウシコミ</t>
    </rPh>
    <rPh sb="2" eb="3">
      <t>ヒ</t>
    </rPh>
    <phoneticPr fontId="11"/>
  </si>
  <si>
    <t>団体名</t>
    <rPh sb="0" eb="3">
      <t>ダンタイメイ</t>
    </rPh>
    <phoneticPr fontId="11"/>
  </si>
  <si>
    <t>担当者</t>
    <rPh sb="0" eb="3">
      <t>タントウシャ</t>
    </rPh>
    <phoneticPr fontId="11"/>
  </si>
  <si>
    <t>参加料</t>
    <rPh sb="0" eb="2">
      <t>サンカ</t>
    </rPh>
    <rPh sb="2" eb="3">
      <t>リョウ</t>
    </rPh>
    <phoneticPr fontId="11"/>
  </si>
  <si>
    <t>ｼﾞｭﾆｱ</t>
    <phoneticPr fontId="11"/>
  </si>
  <si>
    <t>ﾜﾝｺｲﾝ</t>
    <phoneticPr fontId="11"/>
  </si>
  <si>
    <t>合計</t>
    <rPh sb="0" eb="2">
      <t>ゴウケイ</t>
    </rPh>
    <phoneticPr fontId="11"/>
  </si>
  <si>
    <t>入金</t>
    <rPh sb="0" eb="2">
      <t>ニュウキン</t>
    </rPh>
    <phoneticPr fontId="11"/>
  </si>
  <si>
    <t>ｺｰﾄ</t>
    <phoneticPr fontId="11"/>
  </si>
  <si>
    <t>電話番号</t>
    <rPh sb="0" eb="4">
      <t>デンワバンゴウ</t>
    </rPh>
    <phoneticPr fontId="1"/>
  </si>
  <si>
    <t>実業団女子対抗テニス大会</t>
    <rPh sb="0" eb="3">
      <t>ジツギョウダン</t>
    </rPh>
    <rPh sb="3" eb="5">
      <t>ジョシ</t>
    </rPh>
    <rPh sb="5" eb="7">
      <t>タイコウ</t>
    </rPh>
    <rPh sb="10" eb="12">
      <t>タイカイ</t>
    </rPh>
    <phoneticPr fontId="1"/>
  </si>
  <si>
    <t/>
  </si>
  <si>
    <t>恵利</t>
  </si>
  <si>
    <t>09096647109</t>
  </si>
  <si>
    <t>eri1027@city.chiba.lg.jp</t>
  </si>
  <si>
    <t>吉村</t>
  </si>
  <si>
    <t>友奈</t>
  </si>
  <si>
    <t>綿貫</t>
  </si>
  <si>
    <t>由佳</t>
  </si>
  <si>
    <t>美都子</t>
  </si>
  <si>
    <t>夏海</t>
  </si>
  <si>
    <t>村川</t>
  </si>
  <si>
    <t>理絵</t>
  </si>
  <si>
    <t>朋美</t>
  </si>
  <si>
    <t>OG</t>
  </si>
  <si>
    <t>大照</t>
  </si>
  <si>
    <t>浩子</t>
  </si>
  <si>
    <t>畑中</t>
  </si>
  <si>
    <t>麻衣</t>
  </si>
  <si>
    <t>外山</t>
  </si>
  <si>
    <t>梨江</t>
  </si>
  <si>
    <t>立川</t>
  </si>
  <si>
    <t>友子</t>
  </si>
  <si>
    <t>愛</t>
  </si>
  <si>
    <t>梨香</t>
  </si>
  <si>
    <t>09045467651</t>
  </si>
  <si>
    <t>r.hisada@jnc-corp.co.jp</t>
  </si>
  <si>
    <t>勝浦</t>
  </si>
  <si>
    <t>徹</t>
  </si>
  <si>
    <t>村城</t>
  </si>
  <si>
    <t>澤地</t>
  </si>
  <si>
    <t>やよい</t>
  </si>
  <si>
    <t>美奈子</t>
  </si>
  <si>
    <t>前田　恵利</t>
  </si>
  <si>
    <t>久田　梨香</t>
  </si>
  <si>
    <t>舘内</t>
  </si>
  <si>
    <t>祐二郎</t>
  </si>
  <si>
    <t>みゆき</t>
  </si>
  <si>
    <t>桃子</t>
  </si>
  <si>
    <t>はたなか</t>
  </si>
  <si>
    <t>まい</t>
  </si>
  <si>
    <t>とやま</t>
  </si>
  <si>
    <t>りえ</t>
  </si>
  <si>
    <t>ようこ</t>
  </si>
  <si>
    <t>おおてる</t>
  </si>
  <si>
    <t>ひろこ</t>
  </si>
  <si>
    <t>たちかわ</t>
  </si>
  <si>
    <t>ともこ</t>
  </si>
  <si>
    <t>あい</t>
  </si>
  <si>
    <t>たてうち</t>
  </si>
  <si>
    <t>ゆうじろう</t>
  </si>
  <si>
    <t>まえだ</t>
  </si>
  <si>
    <t>しおざわ</t>
  </si>
  <si>
    <t>ももこ</t>
  </si>
  <si>
    <t>あきば</t>
  </si>
  <si>
    <t>ひでき</t>
  </si>
  <si>
    <t>えり</t>
  </si>
  <si>
    <t>むらかわ</t>
  </si>
  <si>
    <t>わたぬき</t>
  </si>
  <si>
    <t>ゆか</t>
  </si>
  <si>
    <t>よしむら</t>
  </si>
  <si>
    <t>ゆうな</t>
  </si>
  <si>
    <t>いしやま</t>
  </si>
  <si>
    <t>みつこ</t>
  </si>
  <si>
    <t>むらかみ</t>
  </si>
  <si>
    <t>なつみ</t>
  </si>
  <si>
    <t>きょうこ</t>
  </si>
  <si>
    <t>ともみ</t>
  </si>
  <si>
    <t>なかむら</t>
  </si>
  <si>
    <t>ゆうこ</t>
  </si>
  <si>
    <t>ゆみ</t>
  </si>
  <si>
    <t>かつうら</t>
  </si>
  <si>
    <t>とおる</t>
  </si>
  <si>
    <t>むらしろ</t>
  </si>
  <si>
    <t>こせき</t>
  </si>
  <si>
    <t>みなこ</t>
  </si>
  <si>
    <t>さわじ</t>
  </si>
  <si>
    <t>千葉</t>
  </si>
  <si>
    <t>日子</t>
  </si>
  <si>
    <t>ちば</t>
  </si>
  <si>
    <t>はるこ</t>
  </si>
  <si>
    <t>ひさだ</t>
  </si>
  <si>
    <t>りか</t>
  </si>
  <si>
    <t>はぎわら</t>
  </si>
  <si>
    <t>かほ</t>
  </si>
  <si>
    <t>神明保育所</t>
  </si>
  <si>
    <t>稲丘小学校</t>
  </si>
  <si>
    <t>榎木</t>
  </si>
  <si>
    <t>信雄</t>
  </si>
  <si>
    <t>えのき</t>
  </si>
  <si>
    <t>のぶお</t>
  </si>
  <si>
    <t>窪内</t>
  </si>
  <si>
    <t>希恵</t>
  </si>
  <si>
    <t>くぼうち</t>
  </si>
  <si>
    <t>きえ</t>
  </si>
  <si>
    <t>萩原</t>
  </si>
  <si>
    <t>花帆</t>
  </si>
  <si>
    <t>山本</t>
  </si>
  <si>
    <t>やまもと</t>
  </si>
  <si>
    <t>住宅政策課</t>
  </si>
  <si>
    <t>0432455809</t>
  </si>
  <si>
    <t>0432455887</t>
  </si>
  <si>
    <t>建築部</t>
  </si>
  <si>
    <t>津田</t>
  </si>
  <si>
    <t>明日香</t>
  </si>
  <si>
    <t>つだ</t>
  </si>
  <si>
    <t>あすか</t>
  </si>
  <si>
    <t>教育総務課</t>
  </si>
  <si>
    <t>あやめ台第一保育所</t>
  </si>
  <si>
    <t>黒木</t>
  </si>
  <si>
    <t>くろき</t>
  </si>
  <si>
    <t>千葉県成田市空港内</t>
  </si>
  <si>
    <t>09065072587</t>
  </si>
  <si>
    <t>hiropin5@gmail.com</t>
  </si>
  <si>
    <t>江尻</t>
  </si>
  <si>
    <t>えじり</t>
  </si>
  <si>
    <t>JALI TYOIPZ</t>
  </si>
  <si>
    <t>美香</t>
  </si>
  <si>
    <t>みか</t>
  </si>
  <si>
    <t>宮本</t>
  </si>
  <si>
    <t>みやもと</t>
  </si>
  <si>
    <t>大照　浩子</t>
  </si>
  <si>
    <t>【登録選手一覧】</t>
    <rPh sb="1" eb="5">
      <t>トウロクセンシュ</t>
    </rPh>
    <rPh sb="5" eb="7">
      <t>イチラン</t>
    </rPh>
    <phoneticPr fontId="11"/>
  </si>
  <si>
    <t>No.1</t>
    <phoneticPr fontId="11"/>
  </si>
  <si>
    <t>No.2</t>
  </si>
  <si>
    <t>No.3</t>
  </si>
  <si>
    <t>No.4</t>
  </si>
  <si>
    <t>No.5</t>
  </si>
  <si>
    <t>No.6</t>
  </si>
  <si>
    <t>No.7</t>
    <phoneticPr fontId="11"/>
  </si>
  <si>
    <t>No.8</t>
  </si>
  <si>
    <t>No.9</t>
  </si>
  <si>
    <t>No.10</t>
  </si>
  <si>
    <t>No.11</t>
    <phoneticPr fontId="1"/>
  </si>
  <si>
    <t>No.12</t>
    <phoneticPr fontId="1"/>
  </si>
  <si>
    <t>No.13</t>
    <phoneticPr fontId="1"/>
  </si>
  <si>
    <t>対戦結果報告書</t>
    <rPh sb="0" eb="2">
      <t>タイセン</t>
    </rPh>
    <rPh sb="2" eb="4">
      <t>ケッカ</t>
    </rPh>
    <rPh sb="4" eb="7">
      <t>ホウコクショ</t>
    </rPh>
    <phoneticPr fontId="11"/>
  </si>
  <si>
    <t>対戦日時</t>
    <rPh sb="0" eb="2">
      <t>タイセン</t>
    </rPh>
    <rPh sb="2" eb="4">
      <t>ニチジ</t>
    </rPh>
    <phoneticPr fontId="11"/>
  </si>
  <si>
    <t>：</t>
    <phoneticPr fontId="11"/>
  </si>
  <si>
    <t>会場</t>
    <rPh sb="0" eb="2">
      <t>カイジョウ</t>
    </rPh>
    <phoneticPr fontId="11"/>
  </si>
  <si>
    <t>ラウンド</t>
    <phoneticPr fontId="11"/>
  </si>
  <si>
    <t>ﾁｰﾑ名</t>
    <rPh sb="3" eb="4">
      <t>メイ</t>
    </rPh>
    <phoneticPr fontId="11"/>
  </si>
  <si>
    <t>対戦結果</t>
    <rPh sb="0" eb="2">
      <t>タイセン</t>
    </rPh>
    <rPh sb="2" eb="4">
      <t>ケッカ</t>
    </rPh>
    <phoneticPr fontId="11"/>
  </si>
  <si>
    <t>D</t>
    <phoneticPr fontId="11"/>
  </si>
  <si>
    <t>―</t>
    <phoneticPr fontId="11"/>
  </si>
  <si>
    <t>Ｓ１</t>
    <phoneticPr fontId="11"/>
  </si>
  <si>
    <t>Ｓ２</t>
    <phoneticPr fontId="11"/>
  </si>
  <si>
    <t>勝敗</t>
    <rPh sb="0" eb="2">
      <t>ショウハイ</t>
    </rPh>
    <phoneticPr fontId="11"/>
  </si>
  <si>
    <t>ﾎﾟｲﾝﾄ</t>
    <phoneticPr fontId="11"/>
  </si>
  <si>
    <t>決勝</t>
    <rPh sb="0" eb="2">
      <t>ケッショウ</t>
    </rPh>
    <phoneticPr fontId="11"/>
  </si>
  <si>
    <t>３決</t>
    <rPh sb="1" eb="2">
      <t>ケツ</t>
    </rPh>
    <phoneticPr fontId="11"/>
  </si>
  <si>
    <t>Ｄ</t>
    <phoneticPr fontId="11"/>
  </si>
  <si>
    <t>S1</t>
    <phoneticPr fontId="11"/>
  </si>
  <si>
    <t>S２</t>
    <phoneticPr fontId="11"/>
  </si>
  <si>
    <t>ＳＦ</t>
    <phoneticPr fontId="11"/>
  </si>
  <si>
    <t>２Ｒ</t>
    <phoneticPr fontId="11"/>
  </si>
  <si>
    <t>№6-№7</t>
    <phoneticPr fontId="11"/>
  </si>
  <si>
    <t>№8-№9</t>
    <phoneticPr fontId="11"/>
  </si>
  <si>
    <t>１Ｒ</t>
    <phoneticPr fontId="11"/>
  </si>
  <si>
    <t>№2-№3</t>
    <phoneticPr fontId="11"/>
  </si>
  <si>
    <t>　※赤字は追加登録選手</t>
  </si>
  <si>
    <t>※実際の使用コート番号は、当日受付時にお知らせいたします。</t>
    <rPh sb="1" eb="3">
      <t>ジッサイ</t>
    </rPh>
    <rPh sb="4" eb="6">
      <t>シヨウ</t>
    </rPh>
    <rPh sb="9" eb="11">
      <t>バンゴウ</t>
    </rPh>
    <rPh sb="13" eb="15">
      <t>トウジツ</t>
    </rPh>
    <rPh sb="15" eb="18">
      <t>ウケツケジ</t>
    </rPh>
    <rPh sb="20" eb="21">
      <t>シ</t>
    </rPh>
    <phoneticPr fontId="1"/>
  </si>
  <si>
    <t>followed ｂｙ</t>
  </si>
  <si>
    <t>女子F
D</t>
    <rPh sb="0" eb="2">
      <t>ジョシ</t>
    </rPh>
    <phoneticPr fontId="1"/>
  </si>
  <si>
    <t>女子F
S1</t>
    <rPh sb="0" eb="2">
      <t>ジョシ</t>
    </rPh>
    <phoneticPr fontId="1"/>
  </si>
  <si>
    <t>女子3決
D</t>
    <rPh sb="0" eb="2">
      <t>ジョシ</t>
    </rPh>
    <rPh sb="3" eb="4">
      <t>ケツ</t>
    </rPh>
    <phoneticPr fontId="1"/>
  </si>
  <si>
    <t>女子3決
S1</t>
    <rPh sb="0" eb="2">
      <t>ジョシ</t>
    </rPh>
    <phoneticPr fontId="1"/>
  </si>
  <si>
    <t>女子F
S2</t>
    <rPh sb="0" eb="2">
      <t>ジョシ</t>
    </rPh>
    <phoneticPr fontId="1"/>
  </si>
  <si>
    <t>女子3決
S2</t>
    <rPh sb="0" eb="2">
      <t>ジョシ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</si>
  <si>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千葉市役所</t>
    </r>
    <r>
      <rPr>
        <sz val="12"/>
        <rFont val="ＭＳ Ｐゴシック"/>
        <family val="3"/>
        <charset val="128"/>
      </rPr>
      <t xml:space="preserve">
ｾｲｺｰｿﾘｭｰｼｮﾝｽﾞ</t>
    </r>
    <rPh sb="0" eb="2">
      <t>レンシュウ</t>
    </rPh>
    <rPh sb="3" eb="8">
      <t>チバシヤクショ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</si>
  <si>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NEC我孫子
日本航空</t>
    </r>
    <rPh sb="0" eb="2">
      <t>レンシュウ</t>
    </rPh>
    <rPh sb="6" eb="9">
      <t>アビコ</t>
    </rPh>
    <rPh sb="10" eb="14">
      <t>ニホンコウクウ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</si>
  <si>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JNC石油化学
三井化学</t>
    </r>
    <rPh sb="0" eb="2">
      <t>レンシュウ</t>
    </rPh>
    <rPh sb="6" eb="10">
      <t>セキユカガク</t>
    </rPh>
    <rPh sb="11" eb="15">
      <t>ミツイカガク</t>
    </rPh>
    <phoneticPr fontId="1"/>
  </si>
  <si>
    <r>
      <t xml:space="preserve">女子1R
</t>
    </r>
    <r>
      <rPr>
        <sz val="9"/>
        <rFont val="ＭＳ Ｐゴシック"/>
        <family val="3"/>
        <charset val="128"/>
      </rPr>
      <t>千葉市役所 vs ｾｲｺｰｿﾘｭｰｼｮﾝｽﾞ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5" eb="10">
      <t>チバシヤクショ</t>
    </rPh>
    <phoneticPr fontId="1"/>
  </si>
  <si>
    <r>
      <t xml:space="preserve">女子1R
</t>
    </r>
    <r>
      <rPr>
        <sz val="9"/>
        <rFont val="ＭＳ Ｐゴシック"/>
        <family val="3"/>
        <charset val="128"/>
      </rPr>
      <t>千葉市役所 vs ｾｲｺｰｿﾘｭｰｼｮﾝｽﾞ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</si>
  <si>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女子1R
</t>
    </r>
    <r>
      <rPr>
        <sz val="9"/>
        <rFont val="ＭＳ Ｐゴシック"/>
        <family val="3"/>
        <charset val="128"/>
      </rPr>
      <t>千葉市役所 vs ｾｲｺｰｿﾘｭｰｼｮﾝｽﾞ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</si>
  <si>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NEC我孫子 vs 日本航空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8" eb="11">
      <t>アビコ</t>
    </rPh>
    <rPh sb="15" eb="19">
      <t>ニホンコウクウ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</si>
  <si>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NEC我孫子 vs 日本航空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</si>
  <si>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NEC我孫子 vs 日本航空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</si>
  <si>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JNC石油化学 vs 三井化学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8" eb="10">
      <t>セキユ</t>
    </rPh>
    <rPh sb="10" eb="12">
      <t>カガク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</si>
  <si>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JNC石油化学 vs 三井化学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</si>
  <si>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JNC石油化学 vs 三井化学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</si>
  <si>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練習
</t>
    </r>
    <r>
      <rPr>
        <sz val="10"/>
        <rFont val="ＭＳ Ｐゴシック"/>
        <family val="3"/>
        <charset val="128"/>
      </rPr>
      <t>東洋エンジニアリング
ルネサンス</t>
    </r>
    <rPh sb="0" eb="2">
      <t>レンシュウ</t>
    </rPh>
    <rPh sb="3" eb="5">
      <t>トウヨウ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</si>
  <si>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東洋ｴﾝｼﾞﾆｱﾘﾝｸﾞ vs ルネサンス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</si>
  <si>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東洋ｴﾝｼﾞﾆｱﾘﾝｸﾞ vs ルネサンス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</si>
  <si>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女子2R
</t>
    </r>
    <r>
      <rPr>
        <sz val="9"/>
        <rFont val="ＭＳ Ｐゴシック"/>
        <family val="3"/>
        <charset val="128"/>
      </rPr>
      <t>東洋ｴﾝｼﾞﾆｱﾘﾝｸﾞ vs ルネサンス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</si>
  <si>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女子2R
</t>
    </r>
    <r>
      <rPr>
        <sz val="10"/>
        <rFont val="ＭＳ Ｐゴシック"/>
        <family val="3"/>
        <charset val="128"/>
      </rPr>
      <t>京葉銀行 vs 2or3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rPh sb="5" eb="9">
      <t>ケイヨウギンコウ</t>
    </rPh>
    <phoneticPr fontId="1"/>
  </si>
  <si>
    <r>
      <t xml:space="preserve">女子2R
</t>
    </r>
    <r>
      <rPr>
        <sz val="10"/>
        <rFont val="ＭＳ Ｐゴシック"/>
        <family val="3"/>
        <charset val="128"/>
      </rPr>
      <t>京葉銀行 vs 2or3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rPh sb="5" eb="9">
      <t>ケイヨウギンコウ</t>
    </rPh>
    <phoneticPr fontId="1"/>
  </si>
  <si>
    <r>
      <t xml:space="preserve">女子2R
</t>
    </r>
    <r>
      <rPr>
        <sz val="10"/>
        <rFont val="ＭＳ Ｐゴシック"/>
        <family val="3"/>
        <charset val="128"/>
      </rPr>
      <t>京葉銀行 vs 2or3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rPh sb="5" eb="9">
      <t>ケイヨウギンコウ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</si>
  <si>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6or7 vs 8or9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</si>
  <si>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6or7 vs 8or9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</si>
  <si>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6or7 vs 8or9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</si>
  <si>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1or2or3 vs 4or5</t>
    </r>
    <r>
      <rPr>
        <sz val="12"/>
        <rFont val="ＭＳ Ｐゴシック"/>
        <family val="3"/>
        <charset val="128"/>
      </rPr>
      <t xml:space="preserve">
D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</si>
  <si>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1or2or3 vs 4or5</t>
    </r>
    <r>
      <rPr>
        <sz val="12"/>
        <rFont val="ＭＳ Ｐゴシック"/>
        <family val="3"/>
        <charset val="128"/>
      </rPr>
      <t xml:space="preserve">
S1</t>
    </r>
    <rPh sb="0" eb="2">
      <t>ジョシ</t>
    </rPh>
    <phoneticPr fontId="1"/>
  </si>
  <si>
    <r>
      <t xml:space="preserve">女子SF
</t>
    </r>
    <r>
      <rPr>
        <sz val="10"/>
        <rFont val="ＭＳ Ｐゴシック"/>
        <family val="3"/>
        <charset val="128"/>
      </rPr>
      <t>1or2or3 vs 4or5</t>
    </r>
    <r>
      <rPr>
        <sz val="12"/>
        <rFont val="ＭＳ Ｐゴシック"/>
        <family val="3"/>
        <charset val="128"/>
      </rPr>
      <t xml:space="preserve">
S2</t>
    </r>
    <rPh sb="0" eb="2">
      <t>ジョシ</t>
    </rPh>
    <phoneticPr fontId="1"/>
  </si>
  <si>
    <t>3-0</t>
    <phoneticPr fontId="1"/>
  </si>
  <si>
    <t>2-0</t>
    <phoneticPr fontId="1"/>
  </si>
  <si>
    <t>0-2</t>
    <phoneticPr fontId="1"/>
  </si>
  <si>
    <t>2-6
2-6</t>
    <phoneticPr fontId="1"/>
  </si>
  <si>
    <t>打ち切り</t>
    <rPh sb="0" eb="1">
      <t>ウ</t>
    </rPh>
    <rPh sb="2" eb="3">
      <t>キ</t>
    </rPh>
    <phoneticPr fontId="1"/>
  </si>
  <si>
    <t>1-6
0-6</t>
    <phoneticPr fontId="1"/>
  </si>
  <si>
    <t>0-3</t>
    <phoneticPr fontId="1"/>
  </si>
  <si>
    <t>0-8</t>
    <phoneticPr fontId="1"/>
  </si>
  <si>
    <t>8-0</t>
    <phoneticPr fontId="1"/>
  </si>
  <si>
    <t>8-2</t>
    <phoneticPr fontId="1"/>
  </si>
  <si>
    <t>8-1</t>
    <phoneticPr fontId="1"/>
  </si>
  <si>
    <t>№1-№9</t>
    <phoneticPr fontId="1"/>
  </si>
  <si>
    <t>№5-№7</t>
    <phoneticPr fontId="1"/>
  </si>
  <si>
    <t>№1-№5</t>
    <phoneticPr fontId="11"/>
  </si>
  <si>
    <t>№7-№9</t>
    <phoneticPr fontId="11"/>
  </si>
  <si>
    <t>№1-№3</t>
    <phoneticPr fontId="11"/>
  </si>
  <si>
    <t>1-2</t>
    <phoneticPr fontId="1"/>
  </si>
  <si>
    <t>6-8</t>
    <phoneticPr fontId="1"/>
  </si>
  <si>
    <t>8-3</t>
    <phoneticPr fontId="1"/>
  </si>
  <si>
    <t>3-8</t>
    <phoneticPr fontId="1"/>
  </si>
  <si>
    <t>1-8</t>
    <phoneticPr fontId="1"/>
  </si>
  <si>
    <t>5-8</t>
    <phoneticPr fontId="1"/>
  </si>
  <si>
    <t>廣瀬</t>
  </si>
  <si>
    <t>実</t>
  </si>
  <si>
    <t>SC事業企画部</t>
  </si>
  <si>
    <t>hirose_mi@s-renaissance.co.jp</t>
  </si>
  <si>
    <t>ひろせ</t>
  </si>
  <si>
    <t>みのる</t>
  </si>
  <si>
    <t>中司</t>
  </si>
  <si>
    <t>歩伽</t>
  </si>
  <si>
    <t>なかし</t>
  </si>
  <si>
    <t>ほのか</t>
  </si>
  <si>
    <t>塩澤</t>
  </si>
  <si>
    <t>幼保支援課</t>
  </si>
  <si>
    <t>内藤</t>
  </si>
  <si>
    <t>杏子</t>
  </si>
  <si>
    <t>ないとう</t>
  </si>
  <si>
    <t>ヤマモトミカ</t>
  </si>
  <si>
    <t>委任状</t>
  </si>
  <si>
    <t>提出</t>
  </si>
  <si>
    <t>川瀬</t>
  </si>
  <si>
    <t>彩</t>
  </si>
  <si>
    <t>建材事業部</t>
  </si>
  <si>
    <t>akawase@soc.co.jp</t>
  </si>
  <si>
    <t>かわせ</t>
  </si>
  <si>
    <t>あや</t>
  </si>
  <si>
    <t>祐嗣</t>
  </si>
  <si>
    <t>ゆうじ</t>
  </si>
  <si>
    <t>新材料事業部</t>
  </si>
  <si>
    <t>山下</t>
  </si>
  <si>
    <t>ユリ子</t>
  </si>
  <si>
    <t>やました</t>
  </si>
  <si>
    <t>ゆりこ</t>
  </si>
  <si>
    <t>木内</t>
  </si>
  <si>
    <t>瞳</t>
  </si>
  <si>
    <t>きうち</t>
  </si>
  <si>
    <t>ひとみ</t>
  </si>
  <si>
    <t>08051997422</t>
  </si>
  <si>
    <t>0436230983</t>
  </si>
  <si>
    <t>09077124229</t>
  </si>
  <si>
    <t>廣瀬　実</t>
  </si>
  <si>
    <t>川瀬　彩</t>
  </si>
  <si>
    <t>2025年実業団女子大会</t>
    <rPh sb="8" eb="12">
      <t>ジョシタイカイ</t>
    </rPh>
    <phoneticPr fontId="1"/>
  </si>
  <si>
    <t>（予備日：5/25(土）　千葉県総合スポーツセンター庭球場）</t>
    <rPh sb="1" eb="4">
      <t>ヨビビ</t>
    </rPh>
    <rPh sb="10" eb="11">
      <t>ド</t>
    </rPh>
    <rPh sb="13" eb="18">
      <t>チバケンソウゴウ</t>
    </rPh>
    <rPh sb="26" eb="29">
      <t>テイキュウジョウ</t>
    </rPh>
    <phoneticPr fontId="11"/>
  </si>
  <si>
    <t>5／24（土）　千葉県総合スポーツセンター庭球場</t>
    <rPh sb="5" eb="6">
      <t>ド</t>
    </rPh>
    <rPh sb="8" eb="13">
      <t>チバケンソウゴウ</t>
    </rPh>
    <rPh sb="21" eb="24">
      <t>テイキュウジョウ</t>
    </rPh>
    <phoneticPr fontId="11"/>
  </si>
  <si>
    <t>◇勝利チームの責任者は対戦結果（当該会場全試合分）をまとめて</t>
    <rPh sb="1" eb="3">
      <t>ショウリ</t>
    </rPh>
    <rPh sb="7" eb="10">
      <t>セキニンシャ</t>
    </rPh>
    <rPh sb="11" eb="13">
      <t>タイセン</t>
    </rPh>
    <rPh sb="13" eb="15">
      <t>ケッカ</t>
    </rPh>
    <rPh sb="16" eb="18">
      <t>トウガイ</t>
    </rPh>
    <rPh sb="18" eb="20">
      <t>カイジョウ</t>
    </rPh>
    <rPh sb="20" eb="23">
      <t>ゼンシアイ</t>
    </rPh>
    <rPh sb="23" eb="24">
      <t>ブン</t>
    </rPh>
    <phoneticPr fontId="11"/>
  </si>
  <si>
    <t>◇単複の重複出場は可とし、単の出場は登録順とします</t>
    <rPh sb="1" eb="3">
      <t>タンプク</t>
    </rPh>
    <rPh sb="4" eb="6">
      <t>ジュウフク</t>
    </rPh>
    <rPh sb="6" eb="8">
      <t>シュツジョウ</t>
    </rPh>
    <rPh sb="9" eb="10">
      <t>カ</t>
    </rPh>
    <rPh sb="13" eb="14">
      <t>タン</t>
    </rPh>
    <rPh sb="15" eb="17">
      <t>シュツジョウ</t>
    </rPh>
    <rPh sb="18" eb="20">
      <t>トウロク</t>
    </rPh>
    <rPh sb="20" eb="21">
      <t>ジュン</t>
    </rPh>
    <phoneticPr fontId="11"/>
  </si>
  <si>
    <t>　　大会担当に提出してください</t>
    <rPh sb="2" eb="4">
      <t>タイカイ</t>
    </rPh>
    <rPh sb="4" eb="6">
      <t>タントウ</t>
    </rPh>
    <rPh sb="7" eb="9">
      <t>テイシュツ</t>
    </rPh>
    <phoneticPr fontId="11"/>
  </si>
  <si>
    <t>◇尚、雨天等で試合が出来なかった場合もその旨報告ください</t>
    <rPh sb="1" eb="2">
      <t>ナオ</t>
    </rPh>
    <rPh sb="3" eb="5">
      <t>ウテン</t>
    </rPh>
    <rPh sb="5" eb="6">
      <t>トウ</t>
    </rPh>
    <rPh sb="7" eb="9">
      <t>シアイ</t>
    </rPh>
    <rPh sb="10" eb="12">
      <t>デキ</t>
    </rPh>
    <rPh sb="16" eb="18">
      <t>バアイ</t>
    </rPh>
    <rPh sb="21" eb="22">
      <t>ムネ</t>
    </rPh>
    <rPh sb="22" eb="24">
      <t>ホウコク</t>
    </rPh>
    <phoneticPr fontId="11"/>
  </si>
  <si>
    <t>◇本書式はコピーしてオーダー表として活用してください</t>
    <rPh sb="1" eb="3">
      <t>ホンショ</t>
    </rPh>
    <rPh sb="3" eb="4">
      <t>シキ</t>
    </rPh>
    <rPh sb="14" eb="15">
      <t>ヒョウ</t>
    </rPh>
    <rPh sb="18" eb="20">
      <t>カツヨウ</t>
    </rPh>
    <phoneticPr fontId="11"/>
  </si>
  <si>
    <t>：　１Ｒ 　・　ＳＦ　・　Ｓ</t>
    <phoneticPr fontId="11"/>
  </si>
  <si>
    <t>梅澤</t>
  </si>
  <si>
    <t>真穂</t>
  </si>
  <si>
    <t>うめざわ</t>
  </si>
  <si>
    <t>まほ</t>
  </si>
  <si>
    <t>ジャルロイヤルケータリング（株）</t>
  </si>
  <si>
    <t>舟橋</t>
  </si>
  <si>
    <t>里香</t>
  </si>
  <si>
    <t>ふなはし</t>
  </si>
  <si>
    <t>JALI TYONOZ</t>
  </si>
  <si>
    <t>住友大阪セメント(株)</t>
  </si>
  <si>
    <t>モリヒロユキ（スミト</t>
  </si>
  <si>
    <t>千葉県船橋市大神保町1357-1</t>
  </si>
  <si>
    <t>國井</t>
  </si>
  <si>
    <t>晶子</t>
  </si>
  <si>
    <t>くにい</t>
  </si>
  <si>
    <t>あきこ</t>
  </si>
  <si>
    <t>総務部</t>
  </si>
  <si>
    <t>竹下</t>
  </si>
  <si>
    <t>美幸</t>
  </si>
  <si>
    <t>たけした</t>
  </si>
  <si>
    <t>OB</t>
  </si>
  <si>
    <t>ＪＮＣ石油化学(株)</t>
  </si>
  <si>
    <t>JNCセキユカガク</t>
  </si>
  <si>
    <t>SK JNC Japan</t>
  </si>
  <si>
    <t>千葉県市原市五井海岸5-1</t>
  </si>
  <si>
    <t xml:space="preserve">先端技術探索2G	</t>
  </si>
  <si>
    <t xml:space="preserve">OB	</t>
  </si>
  <si>
    <t xml:space="preserve">OG	</t>
  </si>
  <si>
    <t xml:space="preserve">品質分析チーム	</t>
  </si>
  <si>
    <t xml:space="preserve">環境安全品質担当	</t>
  </si>
  <si>
    <t xml:space="preserve">研究管理グループ	</t>
  </si>
  <si>
    <t xml:space="preserve">SK JNC Japan	</t>
  </si>
  <si>
    <t>チバシヤクショ</t>
  </si>
  <si>
    <t>千葉県千葉市中央区千葉港1-1</t>
  </si>
  <si>
    <t xml:space="preserve">中央区市民総合窓口課	</t>
  </si>
  <si>
    <t xml:space="preserve">千城台西保育所	</t>
  </si>
  <si>
    <t>花見川区市民総合窓口課</t>
  </si>
  <si>
    <t>森</t>
  </si>
  <si>
    <t>尭子</t>
  </si>
  <si>
    <t>もり</t>
  </si>
  <si>
    <t>たかこ</t>
  </si>
  <si>
    <t>eri_ma519@hotmail.com</t>
  </si>
  <si>
    <t>(株)ルネサンス</t>
  </si>
  <si>
    <t>テニス事業チーム</t>
  </si>
  <si>
    <t>東京都墨田区両国2-10-14　両国シティコア 3階</t>
  </si>
  <si>
    <t>栢沼</t>
  </si>
  <si>
    <t>真魚</t>
  </si>
  <si>
    <t>かやぬま</t>
  </si>
  <si>
    <t>まお</t>
  </si>
  <si>
    <t>青木</t>
  </si>
  <si>
    <t>乃映</t>
  </si>
  <si>
    <t>あおき</t>
  </si>
  <si>
    <t>のえ</t>
  </si>
  <si>
    <t>日本航空(株)</t>
  </si>
  <si>
    <t>（株）ジャルパック</t>
  </si>
  <si>
    <t>祐子</t>
  </si>
  <si>
    <t>（株）JALサンライト</t>
  </si>
  <si>
    <t>児山</t>
  </si>
  <si>
    <t>心美</t>
  </si>
  <si>
    <t>こやま</t>
  </si>
  <si>
    <t>ここみ</t>
  </si>
  <si>
    <t>スプリング・ジャパン（株）</t>
  </si>
  <si>
    <t>菅原</t>
  </si>
  <si>
    <t>すがはら</t>
  </si>
  <si>
    <t>JALI</t>
  </si>
  <si>
    <t>0474577651</t>
  </si>
  <si>
    <t>0474578054</t>
  </si>
  <si>
    <t xml:space="preserve">0436792112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</si>
</sst>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;[Red]0"/>
    <numFmt numFmtId="177" formatCode="#,##0_ "/>
    <numFmt numFmtId="178" formatCode="m/d;@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ＨＧｺﾞｼｯｸE-PRO"/>
      <family val="3"/>
      <charset val="128"/>
    </font>
    <font>
      <sz val="1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UD Digi Kyokasho NK-R"/>
      <family val="1"/>
      <charset val="128"/>
    </font>
    <font>
      <b/>
      <sz val="18"/>
      <name val="UD Digi Kyokasho NK-R"/>
      <family val="1"/>
      <charset val="128"/>
    </font>
    <font>
      <sz val="9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2"/>
      <color rgb="FFFF0000"/>
      <name val="UD Digi Kyokasho NK-R"/>
      <family val="1"/>
      <charset val="128"/>
    </font>
    <font>
      <sz val="12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7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4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10" fillId="0" borderId="0" xfId="2" applyFont="1" applyAlignment="1">
      <alignment horizontal="center" vertical="center" shrinkToFit="1"/>
    </xf>
    <xf numFmtId="0" fontId="9" fillId="0" borderId="0" xfId="2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14" fontId="17" fillId="0" borderId="18" xfId="2" applyNumberFormat="1" applyFont="1" applyBorder="1" applyAlignment="1">
      <alignment vertical="center"/>
    </xf>
    <xf numFmtId="14" fontId="17" fillId="0" borderId="19" xfId="2" applyNumberFormat="1" applyFont="1" applyBorder="1" applyAlignment="1">
      <alignment vertical="center"/>
    </xf>
    <xf numFmtId="41" fontId="18" fillId="0" borderId="20" xfId="2" applyNumberFormat="1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0" fontId="17" fillId="0" borderId="22" xfId="2" applyFont="1" applyBorder="1" applyAlignment="1">
      <alignment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vertical="center"/>
    </xf>
    <xf numFmtId="178" fontId="17" fillId="0" borderId="3" xfId="2" applyNumberFormat="1" applyFont="1" applyBorder="1" applyAlignment="1">
      <alignment horizontal="center" vertical="center"/>
    </xf>
    <xf numFmtId="0" fontId="17" fillId="0" borderId="27" xfId="2" quotePrefix="1" applyFont="1" applyBorder="1" applyAlignment="1">
      <alignment horizontal="center" vertical="center"/>
    </xf>
    <xf numFmtId="0" fontId="17" fillId="0" borderId="26" xfId="2" applyFont="1" applyBorder="1" applyAlignment="1">
      <alignment vertical="center"/>
    </xf>
    <xf numFmtId="41" fontId="18" fillId="0" borderId="29" xfId="2" applyNumberFormat="1" applyFont="1" applyBorder="1" applyAlignment="1">
      <alignment vertical="center"/>
    </xf>
    <xf numFmtId="0" fontId="17" fillId="0" borderId="26" xfId="2" quotePrefix="1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41" fontId="17" fillId="0" borderId="35" xfId="2" applyNumberFormat="1" applyFont="1" applyBorder="1" applyAlignment="1">
      <alignment vertical="center" shrinkToFit="1"/>
    </xf>
    <xf numFmtId="41" fontId="17" fillId="0" borderId="36" xfId="2" applyNumberFormat="1" applyFont="1" applyBorder="1" applyAlignment="1">
      <alignment vertical="center" shrinkToFit="1"/>
    </xf>
    <xf numFmtId="0" fontId="17" fillId="0" borderId="37" xfId="2" quotePrefix="1" applyFont="1" applyBorder="1" applyAlignment="1">
      <alignment horizontal="center" vertical="center"/>
    </xf>
    <xf numFmtId="0" fontId="17" fillId="0" borderId="18" xfId="2" applyFont="1" applyBorder="1" applyAlignment="1">
      <alignment vertical="center"/>
    </xf>
    <xf numFmtId="0" fontId="17" fillId="0" borderId="18" xfId="2" applyFont="1" applyBorder="1" applyAlignment="1">
      <alignment vertical="center" justifyLastLine="1"/>
    </xf>
    <xf numFmtId="14" fontId="17" fillId="0" borderId="26" xfId="2" applyNumberFormat="1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7" fillId="0" borderId="39" xfId="2" applyFont="1" applyBorder="1" applyAlignment="1">
      <alignment vertical="center"/>
    </xf>
    <xf numFmtId="0" fontId="17" fillId="0" borderId="38" xfId="2" applyFont="1" applyBorder="1" applyAlignment="1">
      <alignment vertical="center" wrapText="1"/>
    </xf>
    <xf numFmtId="0" fontId="17" fillId="0" borderId="38" xfId="2" applyFont="1" applyBorder="1" applyAlignment="1">
      <alignment vertical="center" justifyLastLine="1"/>
    </xf>
    <xf numFmtId="0" fontId="17" fillId="0" borderId="26" xfId="2" applyFont="1" applyBorder="1" applyAlignment="1">
      <alignment vertical="center" justifyLastLine="1"/>
    </xf>
    <xf numFmtId="0" fontId="17" fillId="0" borderId="40" xfId="2" quotePrefix="1" applyFont="1" applyBorder="1" applyAlignment="1">
      <alignment horizontal="center" vertical="center"/>
    </xf>
    <xf numFmtId="0" fontId="17" fillId="0" borderId="19" xfId="2" applyFont="1" applyBorder="1" applyAlignment="1">
      <alignment vertical="center"/>
    </xf>
    <xf numFmtId="0" fontId="17" fillId="0" borderId="19" xfId="2" quotePrefix="1" applyFont="1" applyBorder="1" applyAlignment="1">
      <alignment vertical="center"/>
    </xf>
    <xf numFmtId="41" fontId="18" fillId="0" borderId="41" xfId="2" applyNumberFormat="1" applyFont="1" applyBorder="1" applyAlignment="1">
      <alignment vertical="center"/>
    </xf>
    <xf numFmtId="0" fontId="9" fillId="0" borderId="0" xfId="1">
      <alignment vertical="center"/>
    </xf>
    <xf numFmtId="0" fontId="9" fillId="0" borderId="0" xfId="1" applyAlignment="1">
      <alignment horizontal="center" vertical="center"/>
    </xf>
    <xf numFmtId="20" fontId="9" fillId="0" borderId="0" xfId="1" applyNumberFormat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20" fontId="9" fillId="0" borderId="0" xfId="1" applyNumberFormat="1">
      <alignment vertical="center"/>
    </xf>
    <xf numFmtId="0" fontId="2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Alignment="1">
      <alignment vertical="top"/>
    </xf>
    <xf numFmtId="0" fontId="23" fillId="0" borderId="0" xfId="2" applyFont="1" applyAlignment="1">
      <alignment vertical="center"/>
    </xf>
    <xf numFmtId="0" fontId="9" fillId="0" borderId="0" xfId="2" applyAlignment="1">
      <alignment vertical="center" shrinkToFit="1"/>
    </xf>
    <xf numFmtId="49" fontId="9" fillId="0" borderId="0" xfId="2" applyNumberFormat="1" applyAlignment="1">
      <alignment vertical="center" shrinkToFit="1"/>
    </xf>
    <xf numFmtId="0" fontId="21" fillId="6" borderId="0" xfId="2" applyFont="1" applyFill="1" applyAlignment="1">
      <alignment horizontal="center" vertical="center" wrapText="1"/>
    </xf>
    <xf numFmtId="0" fontId="21" fillId="6" borderId="0" xfId="2" applyFont="1" applyFill="1" applyAlignment="1">
      <alignment horizontal="center" vertical="center" shrinkToFit="1"/>
    </xf>
    <xf numFmtId="0" fontId="9" fillId="0" borderId="54" xfId="2" applyBorder="1" applyAlignment="1">
      <alignment vertical="center" shrinkToFit="1"/>
    </xf>
    <xf numFmtId="0" fontId="10" fillId="6" borderId="54" xfId="2" applyFont="1" applyFill="1" applyBorder="1" applyAlignment="1">
      <alignment horizontal="center" vertical="center" shrinkToFit="1"/>
    </xf>
    <xf numFmtId="49" fontId="20" fillId="6" borderId="54" xfId="2" applyNumberFormat="1" applyFont="1" applyFill="1" applyBorder="1" applyAlignment="1">
      <alignment horizontal="center" vertical="center" shrinkToFit="1"/>
    </xf>
    <xf numFmtId="0" fontId="10" fillId="0" borderId="54" xfId="2" applyFont="1" applyBorder="1" applyAlignment="1">
      <alignment horizontal="center" vertical="center" shrinkToFit="1"/>
    </xf>
    <xf numFmtId="0" fontId="10" fillId="0" borderId="54" xfId="2" applyFont="1" applyBorder="1" applyAlignment="1">
      <alignment horizontal="center" vertical="center" wrapText="1" shrinkToFit="1"/>
    </xf>
    <xf numFmtId="49" fontId="10" fillId="0" borderId="54" xfId="2" applyNumberFormat="1" applyFont="1" applyBorder="1" applyAlignment="1">
      <alignment horizontal="center" vertical="center" wrapText="1" shrinkToFit="1"/>
    </xf>
    <xf numFmtId="49" fontId="10" fillId="0" borderId="54" xfId="2" applyNumberFormat="1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49" fontId="24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178" fontId="17" fillId="0" borderId="21" xfId="2" applyNumberFormat="1" applyFont="1" applyBorder="1" applyAlignment="1">
      <alignment horizontal="center" vertical="center"/>
    </xf>
    <xf numFmtId="178" fontId="17" fillId="0" borderId="42" xfId="2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0" fontId="19" fillId="0" borderId="0" xfId="1" applyFont="1">
      <alignment vertical="center"/>
    </xf>
    <xf numFmtId="0" fontId="0" fillId="0" borderId="0" xfId="1" applyFont="1" applyAlignment="1">
      <alignment horizontal="right" vertical="center"/>
    </xf>
    <xf numFmtId="0" fontId="21" fillId="5" borderId="55" xfId="1" applyFont="1" applyFill="1" applyBorder="1" applyAlignment="1">
      <alignment horizontal="center" vertical="center"/>
    </xf>
    <xf numFmtId="20" fontId="21" fillId="5" borderId="55" xfId="1" applyNumberFormat="1" applyFont="1" applyFill="1" applyBorder="1" applyAlignment="1">
      <alignment horizontal="center" vertical="center"/>
    </xf>
    <xf numFmtId="0" fontId="21" fillId="0" borderId="55" xfId="1" applyFont="1" applyBorder="1" applyAlignment="1">
      <alignment horizontal="center" vertical="center" wrapText="1"/>
    </xf>
    <xf numFmtId="20" fontId="21" fillId="0" borderId="55" xfId="1" applyNumberFormat="1" applyFont="1" applyBorder="1" applyAlignment="1">
      <alignment horizontal="center" vertical="center" wrapText="1"/>
    </xf>
    <xf numFmtId="0" fontId="21" fillId="0" borderId="55" xfId="1" applyFont="1" applyBorder="1">
      <alignment vertical="center"/>
    </xf>
    <xf numFmtId="0" fontId="21" fillId="0" borderId="58" xfId="1" applyFont="1" applyBorder="1">
      <alignment vertical="center"/>
    </xf>
    <xf numFmtId="0" fontId="28" fillId="0" borderId="0" xfId="2" applyFont="1"/>
    <xf numFmtId="0" fontId="29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1" fillId="0" borderId="26" xfId="2" applyFont="1" applyBorder="1" applyAlignment="1">
      <alignment horizontal="center" vertical="center" shrinkToFit="1"/>
    </xf>
    <xf numFmtId="0" fontId="33" fillId="0" borderId="0" xfId="2" applyFont="1" applyAlignment="1">
      <alignment horizontal="right" vertical="center"/>
    </xf>
    <xf numFmtId="0" fontId="26" fillId="0" borderId="0" xfId="2" applyFont="1" applyAlignment="1">
      <alignment horizontal="center"/>
    </xf>
    <xf numFmtId="0" fontId="34" fillId="0" borderId="26" xfId="2" applyFont="1" applyBorder="1" applyAlignment="1">
      <alignment horizontal="center" vertical="center" shrinkToFit="1"/>
    </xf>
    <xf numFmtId="0" fontId="26" fillId="0" borderId="0" xfId="2" applyFont="1"/>
    <xf numFmtId="0" fontId="26" fillId="0" borderId="0" xfId="2" applyFont="1" applyAlignment="1">
      <alignment vertical="center"/>
    </xf>
    <xf numFmtId="0" fontId="34" fillId="0" borderId="4" xfId="2" applyFont="1" applyBorder="1" applyAlignment="1">
      <alignment horizontal="center" vertical="center"/>
    </xf>
    <xf numFmtId="0" fontId="34" fillId="0" borderId="4" xfId="2" applyFont="1" applyBorder="1" applyAlignment="1">
      <alignment horizontal="distributed" vertical="center"/>
    </xf>
    <xf numFmtId="0" fontId="34" fillId="0" borderId="4" xfId="2" applyFont="1" applyBorder="1" applyAlignment="1">
      <alignment vertical="center"/>
    </xf>
    <xf numFmtId="0" fontId="34" fillId="0" borderId="0" xfId="2" applyFont="1" applyAlignment="1">
      <alignment vertical="center"/>
    </xf>
    <xf numFmtId="0" fontId="34" fillId="0" borderId="4" xfId="2" applyFont="1" applyBorder="1" applyAlignment="1">
      <alignment horizontal="left" vertical="center"/>
    </xf>
    <xf numFmtId="0" fontId="34" fillId="0" borderId="0" xfId="2" applyFont="1" applyAlignment="1">
      <alignment horizontal="distributed"/>
    </xf>
    <xf numFmtId="0" fontId="34" fillId="0" borderId="0" xfId="2" applyFont="1"/>
    <xf numFmtId="0" fontId="34" fillId="0" borderId="0" xfId="2" applyFont="1" applyAlignment="1">
      <alignment horizontal="right"/>
    </xf>
    <xf numFmtId="0" fontId="34" fillId="0" borderId="43" xfId="2" applyFont="1" applyBorder="1" applyAlignment="1">
      <alignment horizontal="left" vertical="top"/>
    </xf>
    <xf numFmtId="0" fontId="34" fillId="0" borderId="44" xfId="2" applyFont="1" applyBorder="1" applyAlignment="1">
      <alignment vertical="center"/>
    </xf>
    <xf numFmtId="0" fontId="34" fillId="0" borderId="47" xfId="2" applyFont="1" applyBorder="1" applyAlignment="1">
      <alignment horizontal="right" vertical="top"/>
    </xf>
    <xf numFmtId="0" fontId="34" fillId="0" borderId="50" xfId="2" applyFont="1" applyBorder="1" applyAlignment="1">
      <alignment horizontal="left" vertical="center"/>
    </xf>
    <xf numFmtId="0" fontId="34" fillId="0" borderId="25" xfId="2" applyFont="1" applyBorder="1" applyAlignment="1">
      <alignment vertical="center"/>
    </xf>
    <xf numFmtId="0" fontId="34" fillId="0" borderId="51" xfId="2" applyFont="1" applyBorder="1" applyAlignment="1">
      <alignment horizontal="right" vertical="center"/>
    </xf>
    <xf numFmtId="0" fontId="34" fillId="0" borderId="59" xfId="2" applyFont="1" applyBorder="1" applyAlignment="1">
      <alignment horizontal="left" vertical="top"/>
    </xf>
    <xf numFmtId="0" fontId="34" fillId="0" borderId="60" xfId="2" applyFont="1" applyBorder="1" applyAlignment="1">
      <alignment vertical="center"/>
    </xf>
    <xf numFmtId="0" fontId="34" fillId="0" borderId="15" xfId="2" applyFont="1" applyBorder="1" applyAlignment="1">
      <alignment vertical="center"/>
    </xf>
    <xf numFmtId="0" fontId="34" fillId="0" borderId="60" xfId="2" applyFont="1" applyBorder="1" applyAlignment="1">
      <alignment horizontal="center" vertical="center"/>
    </xf>
    <xf numFmtId="0" fontId="34" fillId="0" borderId="13" xfId="2" applyFont="1" applyBorder="1" applyAlignment="1">
      <alignment vertical="center"/>
    </xf>
    <xf numFmtId="0" fontId="34" fillId="0" borderId="61" xfId="2" applyFont="1" applyBorder="1" applyAlignment="1">
      <alignment horizontal="right" vertical="top"/>
    </xf>
    <xf numFmtId="0" fontId="34" fillId="0" borderId="4" xfId="2" applyFont="1" applyBorder="1" applyAlignment="1">
      <alignment horizontal="center" vertical="center" shrinkToFit="1"/>
    </xf>
    <xf numFmtId="0" fontId="33" fillId="0" borderId="26" xfId="2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7" fillId="0" borderId="32" xfId="2" applyFont="1" applyBorder="1" applyAlignment="1">
      <alignment horizontal="distributed" vertical="center" wrapText="1" justifyLastLine="1"/>
    </xf>
    <xf numFmtId="0" fontId="17" fillId="0" borderId="33" xfId="2" applyFont="1" applyBorder="1" applyAlignment="1">
      <alignment horizontal="distributed" vertical="center" wrapText="1" justifyLastLine="1"/>
    </xf>
    <xf numFmtId="0" fontId="17" fillId="0" borderId="34" xfId="2" applyFont="1" applyBorder="1" applyAlignment="1">
      <alignment horizontal="distributed" vertical="center" wrapText="1" justifyLastLine="1"/>
    </xf>
    <xf numFmtId="0" fontId="28" fillId="0" borderId="0" xfId="2" applyFont="1" applyAlignment="1">
      <alignment horizontal="center"/>
    </xf>
    <xf numFmtId="0" fontId="34" fillId="0" borderId="28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/>
    </xf>
    <xf numFmtId="0" fontId="29" fillId="3" borderId="31" xfId="2" applyFont="1" applyFill="1" applyBorder="1" applyAlignment="1">
      <alignment horizontal="left" vertical="center" shrinkToFit="1"/>
    </xf>
    <xf numFmtId="0" fontId="29" fillId="3" borderId="25" xfId="2" applyFont="1" applyFill="1" applyBorder="1" applyAlignment="1">
      <alignment horizontal="left" vertical="center" shrinkToFit="1"/>
    </xf>
    <xf numFmtId="0" fontId="29" fillId="3" borderId="30" xfId="2" applyFont="1" applyFill="1" applyBorder="1" applyAlignment="1">
      <alignment horizontal="left" vertical="center" shrinkToFit="1"/>
    </xf>
    <xf numFmtId="0" fontId="29" fillId="3" borderId="8" xfId="2" applyFont="1" applyFill="1" applyBorder="1" applyAlignment="1">
      <alignment horizontal="left" vertical="center" shrinkToFit="1"/>
    </xf>
    <xf numFmtId="0" fontId="29" fillId="3" borderId="4" xfId="2" applyFont="1" applyFill="1" applyBorder="1" applyAlignment="1">
      <alignment horizontal="left" vertical="center" shrinkToFit="1"/>
    </xf>
    <xf numFmtId="0" fontId="29" fillId="3" borderId="10" xfId="2" applyFont="1" applyFill="1" applyBorder="1" applyAlignment="1">
      <alignment horizontal="left" vertical="center" shrinkToFit="1"/>
    </xf>
    <xf numFmtId="0" fontId="28" fillId="0" borderId="28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30" fillId="3" borderId="31" xfId="2" applyFont="1" applyFill="1" applyBorder="1" applyAlignment="1">
      <alignment horizontal="left" vertical="center" shrinkToFit="1"/>
    </xf>
    <xf numFmtId="0" fontId="30" fillId="3" borderId="25" xfId="2" applyFont="1" applyFill="1" applyBorder="1" applyAlignment="1">
      <alignment horizontal="left" vertical="center" shrinkToFit="1"/>
    </xf>
    <xf numFmtId="0" fontId="30" fillId="3" borderId="30" xfId="2" applyFont="1" applyFill="1" applyBorder="1" applyAlignment="1">
      <alignment horizontal="left" vertical="center" shrinkToFit="1"/>
    </xf>
    <xf numFmtId="0" fontId="30" fillId="3" borderId="8" xfId="2" applyFont="1" applyFill="1" applyBorder="1" applyAlignment="1">
      <alignment horizontal="left" vertical="center" shrinkToFit="1"/>
    </xf>
    <xf numFmtId="0" fontId="30" fillId="3" borderId="4" xfId="2" applyFont="1" applyFill="1" applyBorder="1" applyAlignment="1">
      <alignment horizontal="left" vertical="center" shrinkToFit="1"/>
    </xf>
    <xf numFmtId="0" fontId="30" fillId="3" borderId="10" xfId="2" applyFont="1" applyFill="1" applyBorder="1" applyAlignment="1">
      <alignment horizontal="left" vertical="center" shrinkToFit="1"/>
    </xf>
    <xf numFmtId="0" fontId="27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34" fillId="0" borderId="45" xfId="2" applyFont="1" applyBorder="1" applyAlignment="1">
      <alignment horizontal="center" vertical="center"/>
    </xf>
    <xf numFmtId="0" fontId="34" fillId="0" borderId="44" xfId="2" applyFont="1" applyBorder="1" applyAlignment="1">
      <alignment horizontal="center" vertical="center"/>
    </xf>
    <xf numFmtId="0" fontId="34" fillId="0" borderId="46" xfId="2" applyFont="1" applyBorder="1" applyAlignment="1">
      <alignment horizontal="center" vertical="center"/>
    </xf>
    <xf numFmtId="0" fontId="34" fillId="0" borderId="8" xfId="2" applyFont="1" applyBorder="1" applyAlignment="1">
      <alignment horizontal="center" vertical="center"/>
    </xf>
    <xf numFmtId="0" fontId="34" fillId="0" borderId="4" xfId="2" applyFont="1" applyBorder="1" applyAlignment="1">
      <alignment horizontal="center" vertical="center"/>
    </xf>
    <xf numFmtId="0" fontId="34" fillId="0" borderId="10" xfId="2" applyFont="1" applyBorder="1" applyAlignment="1">
      <alignment horizontal="center" vertical="center"/>
    </xf>
    <xf numFmtId="0" fontId="34" fillId="0" borderId="31" xfId="2" applyFont="1" applyBorder="1" applyAlignment="1">
      <alignment vertical="center"/>
    </xf>
    <xf numFmtId="0" fontId="34" fillId="0" borderId="11" xfId="2" applyFont="1" applyBorder="1" applyAlignment="1">
      <alignment vertical="center"/>
    </xf>
    <xf numFmtId="0" fontId="34" fillId="0" borderId="8" xfId="2" applyFont="1" applyBorder="1" applyAlignment="1">
      <alignment vertical="center"/>
    </xf>
    <xf numFmtId="0" fontId="34" fillId="0" borderId="25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30" xfId="2" applyFont="1" applyBorder="1" applyAlignment="1">
      <alignment vertical="center"/>
    </xf>
    <xf numFmtId="0" fontId="34" fillId="0" borderId="9" xfId="2" applyFont="1" applyBorder="1" applyAlignment="1">
      <alignment vertical="center"/>
    </xf>
    <xf numFmtId="0" fontId="34" fillId="0" borderId="10" xfId="2" applyFont="1" applyBorder="1" applyAlignment="1">
      <alignment vertical="center"/>
    </xf>
    <xf numFmtId="0" fontId="34" fillId="0" borderId="48" xfId="2" applyFont="1" applyBorder="1" applyAlignment="1">
      <alignment horizontal="center" vertical="center"/>
    </xf>
    <xf numFmtId="0" fontId="34" fillId="0" borderId="49" xfId="2" applyFont="1" applyBorder="1" applyAlignment="1">
      <alignment horizontal="center" vertical="center"/>
    </xf>
    <xf numFmtId="0" fontId="34" fillId="0" borderId="52" xfId="2" applyFont="1" applyBorder="1" applyAlignment="1">
      <alignment horizontal="center" vertical="center"/>
    </xf>
    <xf numFmtId="0" fontId="34" fillId="0" borderId="9" xfId="2" applyFont="1" applyBorder="1" applyAlignment="1">
      <alignment horizontal="center" vertical="center"/>
    </xf>
    <xf numFmtId="0" fontId="34" fillId="0" borderId="11" xfId="2" applyFont="1" applyBorder="1" applyAlignment="1">
      <alignment horizontal="center" vertical="center"/>
    </xf>
    <xf numFmtId="0" fontId="34" fillId="0" borderId="53" xfId="2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1" fillId="5" borderId="56" xfId="1" applyFont="1" applyFill="1" applyBorder="1" applyAlignment="1">
      <alignment horizontal="center" vertical="center"/>
    </xf>
    <xf numFmtId="0" fontId="21" fillId="5" borderId="57" xfId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D9D9"/>
      <color rgb="FFCCFFFF"/>
      <color rgb="FFFFFFCC"/>
      <color rgb="FFFFCCFF"/>
      <color rgb="FFC5FFC5"/>
      <color rgb="FFFF99FF"/>
      <color rgb="FFCC99FF"/>
      <color rgb="FFEAD5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11</xdr:row>
      <xdr:rowOff>108585</xdr:rowOff>
    </xdr:from>
    <xdr:to>
      <xdr:col>5</xdr:col>
      <xdr:colOff>64770</xdr:colOff>
      <xdr:row>12</xdr:row>
      <xdr:rowOff>230505</xdr:rowOff>
    </xdr:to>
    <xdr:sp macro="[0]!申込データの読込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AA83BC8-FD8C-4BC4-8774-0C6F593100A5}"/>
            </a:ext>
          </a:extLst>
        </xdr:cNvPr>
        <xdr:cNvSpPr/>
      </xdr:nvSpPr>
      <xdr:spPr>
        <a:xfrm>
          <a:off x="1095375" y="3128010"/>
          <a:ext cx="1598295" cy="36004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申込データ読込み</a:t>
          </a:r>
        </a:p>
      </xdr:txBody>
    </xdr:sp>
    <xdr:clientData/>
  </xdr:twoCellAnchor>
  <xdr:oneCellAnchor>
    <xdr:from>
      <xdr:col>6</xdr:col>
      <xdr:colOff>15240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1393B-FA82-4395-9A3D-14E361EAD105}"/>
            </a:ext>
          </a:extLst>
        </xdr:cNvPr>
        <xdr:cNvSpPr txBox="1"/>
      </xdr:nvSpPr>
      <xdr:spPr>
        <a:xfrm>
          <a:off x="403860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312420</xdr:colOff>
      <xdr:row>15</xdr:row>
      <xdr:rowOff>60960</xdr:rowOff>
    </xdr:from>
    <xdr:to>
      <xdr:col>4</xdr:col>
      <xdr:colOff>487680</xdr:colOff>
      <xdr:row>16</xdr:row>
      <xdr:rowOff>182880</xdr:rowOff>
    </xdr:to>
    <xdr:sp macro="[0]!リスト編集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1952439-EC31-4F38-9DF4-B20B56D8D6CA}"/>
            </a:ext>
          </a:extLst>
        </xdr:cNvPr>
        <xdr:cNvSpPr/>
      </xdr:nvSpPr>
      <xdr:spPr>
        <a:xfrm>
          <a:off x="891540" y="2827020"/>
          <a:ext cx="1516380" cy="350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確認用リストの作成</a:t>
          </a:r>
        </a:p>
      </xdr:txBody>
    </xdr:sp>
    <xdr:clientData/>
  </xdr:twoCellAnchor>
  <xdr:twoCellAnchor>
    <xdr:from>
      <xdr:col>2</xdr:col>
      <xdr:colOff>274320</xdr:colOff>
      <xdr:row>28</xdr:row>
      <xdr:rowOff>60960</xdr:rowOff>
    </xdr:from>
    <xdr:to>
      <xdr:col>5</xdr:col>
      <xdr:colOff>7620</xdr:colOff>
      <xdr:row>29</xdr:row>
      <xdr:rowOff>182880</xdr:rowOff>
    </xdr:to>
    <xdr:sp macro="[0]!ポチポチ用データ作成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3AAB30C-A9AE-4E3A-A62F-EB1D65ADA427}"/>
            </a:ext>
          </a:extLst>
        </xdr:cNvPr>
        <xdr:cNvSpPr/>
      </xdr:nvSpPr>
      <xdr:spPr>
        <a:xfrm>
          <a:off x="853440" y="5417820"/>
          <a:ext cx="1744980" cy="350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登録用リストの作成</a:t>
          </a:r>
        </a:p>
      </xdr:txBody>
    </xdr:sp>
    <xdr:clientData/>
  </xdr:twoCellAnchor>
  <xdr:twoCellAnchor>
    <xdr:from>
      <xdr:col>2</xdr:col>
      <xdr:colOff>304800</xdr:colOff>
      <xdr:row>45</xdr:row>
      <xdr:rowOff>106680</xdr:rowOff>
    </xdr:from>
    <xdr:to>
      <xdr:col>5</xdr:col>
      <xdr:colOff>38100</xdr:colOff>
      <xdr:row>47</xdr:row>
      <xdr:rowOff>0</xdr:rowOff>
    </xdr:to>
    <xdr:sp macro="[0]!名簿の作成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3043860C-5D70-4815-A743-391CE66D491D}"/>
            </a:ext>
          </a:extLst>
        </xdr:cNvPr>
        <xdr:cNvSpPr/>
      </xdr:nvSpPr>
      <xdr:spPr>
        <a:xfrm>
          <a:off x="883920" y="7520940"/>
          <a:ext cx="1744980" cy="350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名簿の作成</a:t>
          </a:r>
        </a:p>
      </xdr:txBody>
    </xdr:sp>
    <xdr:clientData/>
  </xdr:twoCellAnchor>
  <xdr:twoCellAnchor>
    <xdr:from>
      <xdr:col>6</xdr:col>
      <xdr:colOff>228600</xdr:colOff>
      <xdr:row>35</xdr:row>
      <xdr:rowOff>213360</xdr:rowOff>
    </xdr:from>
    <xdr:to>
      <xdr:col>7</xdr:col>
      <xdr:colOff>662940</xdr:colOff>
      <xdr:row>37</xdr:row>
      <xdr:rowOff>15240</xdr:rowOff>
    </xdr:to>
    <xdr:sp macro="[0]!登録用リストのシャッフル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89AADE9-B44D-40CC-937B-0C1FA19816D4}"/>
            </a:ext>
          </a:extLst>
        </xdr:cNvPr>
        <xdr:cNvSpPr/>
      </xdr:nvSpPr>
      <xdr:spPr>
        <a:xfrm>
          <a:off x="3840480" y="9906000"/>
          <a:ext cx="1104900" cy="2590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シャッフル</a:t>
          </a:r>
          <a:endParaRPr lang="ja-JP" altLang="ja-JP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50</xdr:row>
      <xdr:rowOff>76200</xdr:rowOff>
    </xdr:from>
    <xdr:to>
      <xdr:col>5</xdr:col>
      <xdr:colOff>400050</xdr:colOff>
      <xdr:row>51</xdr:row>
      <xdr:rowOff>180975</xdr:rowOff>
    </xdr:to>
    <xdr:sp macro="[0]!エントリーリストの作成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7795C8C-D06F-44E1-90A7-4CFCC59425F5}"/>
            </a:ext>
          </a:extLst>
        </xdr:cNvPr>
        <xdr:cNvSpPr/>
      </xdr:nvSpPr>
      <xdr:spPr>
        <a:xfrm>
          <a:off x="1047750" y="5000625"/>
          <a:ext cx="1981200" cy="342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集計表の作成</a:t>
          </a:r>
          <a:endParaRPr kumimoji="1" lang="en-US" altLang="ja-JP" sz="1100"/>
        </a:p>
      </xdr:txBody>
    </xdr:sp>
    <xdr:clientData/>
  </xdr:twoCellAnchor>
  <xdr:twoCellAnchor>
    <xdr:from>
      <xdr:col>7</xdr:col>
      <xdr:colOff>68580</xdr:colOff>
      <xdr:row>11</xdr:row>
      <xdr:rowOff>121920</xdr:rowOff>
    </xdr:from>
    <xdr:to>
      <xdr:col>9</xdr:col>
      <xdr:colOff>342900</xdr:colOff>
      <xdr:row>13</xdr:row>
      <xdr:rowOff>0</xdr:rowOff>
    </xdr:to>
    <xdr:sp macro="[0]!全シートのクリア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4CFFDED-833F-434B-B2E2-A31F36990CF9}"/>
            </a:ext>
          </a:extLst>
        </xdr:cNvPr>
        <xdr:cNvSpPr/>
      </xdr:nvSpPr>
      <xdr:spPr>
        <a:xfrm>
          <a:off x="3924300" y="4968240"/>
          <a:ext cx="1645920" cy="3352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全シートのクリア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0"/>
  <sheetViews>
    <sheetView workbookViewId="0">
      <selection activeCell="K53" sqref="K53"/>
    </sheetView>
  </sheetViews>
  <sheetFormatPr defaultRowHeight="18.45"/>
  <cols>
    <col min="1" max="2" width="3.7109375" customWidth="1"/>
    <col min="3" max="3" width="12.85546875" customWidth="1"/>
    <col min="5" max="5" width="3.140625" bestFit="1" customWidth="1"/>
    <col min="6" max="8" width="9.2109375" customWidth="1"/>
  </cols>
  <sheetData>
    <row r="1" spans="1:9" ht="19.3">
      <c r="A1" s="1" t="s">
        <v>52</v>
      </c>
    </row>
    <row r="2" spans="1:9">
      <c r="B2" s="4">
        <v>1</v>
      </c>
      <c r="C2" t="s">
        <v>34</v>
      </c>
    </row>
    <row r="3" spans="1:9">
      <c r="B3" s="4"/>
      <c r="C3" s="6" t="s">
        <v>38</v>
      </c>
      <c r="D3" s="125" t="s">
        <v>63</v>
      </c>
      <c r="E3" s="126"/>
      <c r="F3" s="126"/>
      <c r="G3" s="126"/>
      <c r="H3" s="126"/>
      <c r="I3" s="127"/>
    </row>
    <row r="4" spans="1:9" s="6" customFormat="1" ht="15.9">
      <c r="A4" s="5"/>
      <c r="C4" s="6" t="s">
        <v>6</v>
      </c>
      <c r="D4" s="15">
        <v>2026</v>
      </c>
      <c r="E4" s="7" t="s">
        <v>7</v>
      </c>
      <c r="F4" s="8" t="s">
        <v>8</v>
      </c>
    </row>
    <row r="5" spans="1:9" s="6" customFormat="1" ht="15.9">
      <c r="A5" s="5"/>
      <c r="C5" s="6" t="s">
        <v>51</v>
      </c>
      <c r="D5" s="9">
        <v>8000</v>
      </c>
      <c r="E5" s="7" t="s">
        <v>9</v>
      </c>
      <c r="F5" s="8" t="s">
        <v>8</v>
      </c>
    </row>
    <row r="6" spans="1:9" s="6" customFormat="1" ht="15.9">
      <c r="A6" s="5"/>
      <c r="C6" s="6" t="s">
        <v>31</v>
      </c>
      <c r="D6" s="9">
        <v>200</v>
      </c>
      <c r="E6" s="7" t="s">
        <v>9</v>
      </c>
      <c r="F6" s="8" t="s">
        <v>8</v>
      </c>
    </row>
    <row r="7" spans="1:9" s="6" customFormat="1" ht="15.9">
      <c r="A7" s="5"/>
      <c r="C7" s="6" t="s">
        <v>33</v>
      </c>
      <c r="D7" s="9">
        <v>500</v>
      </c>
      <c r="E7" s="7" t="s">
        <v>9</v>
      </c>
      <c r="F7" s="8" t="s">
        <v>8</v>
      </c>
    </row>
    <row r="8" spans="1:9" s="6" customFormat="1" ht="18" customHeight="1">
      <c r="A8" s="5"/>
      <c r="D8" s="14"/>
      <c r="E8" s="7"/>
      <c r="F8" s="8"/>
    </row>
    <row r="9" spans="1:9">
      <c r="B9">
        <v>2</v>
      </c>
      <c r="C9" t="s">
        <v>39</v>
      </c>
    </row>
    <row r="11" spans="1:9">
      <c r="B11">
        <v>4</v>
      </c>
      <c r="C11" t="s">
        <v>36</v>
      </c>
    </row>
    <row r="15" spans="1:9" hidden="1">
      <c r="B15">
        <v>5</v>
      </c>
      <c r="C15" t="s">
        <v>0</v>
      </c>
    </row>
    <row r="16" spans="1:9" hidden="1">
      <c r="G16" s="12" t="s">
        <v>20</v>
      </c>
      <c r="H16" s="13"/>
    </row>
    <row r="17" spans="2:8" hidden="1">
      <c r="G17" s="13" t="s">
        <v>21</v>
      </c>
      <c r="H17" s="13"/>
    </row>
    <row r="18" spans="2:8" hidden="1"/>
    <row r="19" spans="2:8" hidden="1">
      <c r="B19">
        <v>6</v>
      </c>
      <c r="C19" t="s">
        <v>2</v>
      </c>
    </row>
    <row r="20" spans="2:8" ht="6" hidden="1" customHeight="1"/>
    <row r="21" spans="2:8" hidden="1">
      <c r="C21" s="2" t="s">
        <v>1</v>
      </c>
      <c r="D21" s="2"/>
      <c r="E21" s="2"/>
      <c r="F21" s="2"/>
      <c r="G21" s="2"/>
      <c r="H21" s="2"/>
    </row>
    <row r="22" spans="2:8" hidden="1"/>
    <row r="23" spans="2:8" hidden="1">
      <c r="B23">
        <v>7</v>
      </c>
      <c r="C23" s="3" t="s">
        <v>10</v>
      </c>
    </row>
    <row r="24" spans="2:8" hidden="1"/>
    <row r="25" spans="2:8" hidden="1">
      <c r="B25">
        <v>8</v>
      </c>
      <c r="C25" t="s">
        <v>12</v>
      </c>
      <c r="G25" s="12" t="s">
        <v>22</v>
      </c>
    </row>
    <row r="26" spans="2:8" hidden="1">
      <c r="C26" t="s">
        <v>11</v>
      </c>
    </row>
    <row r="27" spans="2:8" hidden="1"/>
    <row r="28" spans="2:8" hidden="1">
      <c r="B28">
        <v>9</v>
      </c>
      <c r="C28" t="s">
        <v>3</v>
      </c>
    </row>
    <row r="29" spans="2:8" hidden="1">
      <c r="G29" s="12" t="s">
        <v>23</v>
      </c>
    </row>
    <row r="30" spans="2:8" hidden="1">
      <c r="G30" s="12" t="s">
        <v>24</v>
      </c>
    </row>
    <row r="31" spans="2:8" hidden="1"/>
    <row r="32" spans="2:8" hidden="1">
      <c r="B32">
        <v>10</v>
      </c>
      <c r="C32" t="s">
        <v>16</v>
      </c>
    </row>
    <row r="33" spans="2:8" hidden="1">
      <c r="C33" t="s">
        <v>17</v>
      </c>
    </row>
    <row r="34" spans="2:8" hidden="1"/>
    <row r="35" spans="2:8" hidden="1">
      <c r="B35">
        <v>11</v>
      </c>
      <c r="C35" t="s">
        <v>18</v>
      </c>
    </row>
    <row r="36" spans="2:8" hidden="1">
      <c r="B36" s="10"/>
    </row>
    <row r="37" spans="2:8" hidden="1">
      <c r="B37" s="10"/>
      <c r="C37" s="124" t="s">
        <v>19</v>
      </c>
      <c r="D37" s="124"/>
      <c r="E37" s="124"/>
      <c r="F37" s="11" t="s">
        <v>30</v>
      </c>
    </row>
    <row r="38" spans="2:8" hidden="1">
      <c r="B38" s="10"/>
    </row>
    <row r="39" spans="2:8" hidden="1">
      <c r="B39">
        <v>12</v>
      </c>
      <c r="C39" t="s">
        <v>4</v>
      </c>
      <c r="G39" s="12" t="s">
        <v>25</v>
      </c>
      <c r="H39" s="13"/>
    </row>
    <row r="40" spans="2:8" hidden="1">
      <c r="G40" s="13" t="s">
        <v>26</v>
      </c>
      <c r="H40" s="13"/>
    </row>
    <row r="41" spans="2:8" hidden="1">
      <c r="B41">
        <v>13</v>
      </c>
      <c r="C41" t="s">
        <v>13</v>
      </c>
      <c r="G41" s="13" t="s">
        <v>27</v>
      </c>
      <c r="H41" s="13"/>
    </row>
    <row r="42" spans="2:8" hidden="1">
      <c r="C42" t="s">
        <v>15</v>
      </c>
    </row>
    <row r="43" spans="2:8" hidden="1">
      <c r="C43" t="s">
        <v>14</v>
      </c>
    </row>
    <row r="44" spans="2:8" hidden="1"/>
    <row r="45" spans="2:8" hidden="1">
      <c r="B45">
        <v>14</v>
      </c>
      <c r="C45" t="s">
        <v>5</v>
      </c>
    </row>
    <row r="46" spans="2:8" hidden="1"/>
    <row r="47" spans="2:8" hidden="1">
      <c r="G47" s="12" t="s">
        <v>28</v>
      </c>
      <c r="H47" s="13"/>
    </row>
    <row r="48" spans="2:8" hidden="1">
      <c r="G48" s="13" t="s">
        <v>29</v>
      </c>
      <c r="H48" s="13"/>
    </row>
    <row r="49" spans="2:3" hidden="1"/>
    <row r="50" spans="2:3">
      <c r="B50">
        <v>5</v>
      </c>
      <c r="C50" t="s">
        <v>37</v>
      </c>
    </row>
  </sheetData>
  <mergeCells count="2">
    <mergeCell ref="C37:E37"/>
    <mergeCell ref="D3:I3"/>
  </mergeCells>
  <phoneticPr fontId="1"/>
  <dataValidations disablePrompts="1" count="1">
    <dataValidation type="list" allowBlank="1" showInputMessage="1" showErrorMessage="1" sqref="F3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U5"/>
  <sheetViews>
    <sheetView topLeftCell="BO1" workbookViewId="0">
      <selection activeCell="K53" sqref="K53"/>
    </sheetView>
  </sheetViews>
  <sheetFormatPr defaultRowHeight="18.45"/>
  <cols>
    <col min="1" max="1" width="9" customWidth="1"/>
    <col min="2" max="3" width="11.35546875" customWidth="1"/>
    <col min="4" max="4" width="15.140625" customWidth="1"/>
    <col min="5" max="18" width="12.85546875" customWidth="1"/>
    <col min="21" max="21" width="13.7109375" bestFit="1" customWidth="1"/>
    <col min="24" max="24" width="14.140625" bestFit="1" customWidth="1"/>
    <col min="79" max="79" width="8.7109375" customWidth="1"/>
  </cols>
  <sheetData>
    <row r="1" spans="1:99">
      <c r="A1">
        <v>1</v>
      </c>
      <c r="B1" s="16">
        <v>46082</v>
      </c>
      <c r="C1" t="s">
        <v>337</v>
      </c>
      <c r="D1" s="16">
        <v>46082</v>
      </c>
      <c r="E1" t="s">
        <v>338</v>
      </c>
      <c r="F1">
        <v>0</v>
      </c>
      <c r="G1" t="s">
        <v>297</v>
      </c>
      <c r="H1" t="s">
        <v>298</v>
      </c>
      <c r="I1" t="s">
        <v>299</v>
      </c>
      <c r="J1">
        <v>2840082</v>
      </c>
      <c r="K1" t="s">
        <v>339</v>
      </c>
      <c r="L1" s="17" t="s">
        <v>393</v>
      </c>
      <c r="M1" s="17" t="s">
        <v>394</v>
      </c>
      <c r="N1" s="17" t="s">
        <v>316</v>
      </c>
      <c r="O1" t="s">
        <v>300</v>
      </c>
      <c r="P1" t="s">
        <v>297</v>
      </c>
      <c r="Q1" t="s">
        <v>298</v>
      </c>
      <c r="R1" t="s">
        <v>301</v>
      </c>
      <c r="S1" t="s">
        <v>302</v>
      </c>
      <c r="T1" t="s">
        <v>299</v>
      </c>
      <c r="U1" t="s">
        <v>160</v>
      </c>
      <c r="V1" t="s">
        <v>303</v>
      </c>
      <c r="W1" t="s">
        <v>161</v>
      </c>
      <c r="X1" t="s">
        <v>304</v>
      </c>
      <c r="Y1" t="s">
        <v>305</v>
      </c>
      <c r="Z1" t="s">
        <v>340</v>
      </c>
      <c r="AA1" t="s">
        <v>341</v>
      </c>
      <c r="AB1" t="s">
        <v>342</v>
      </c>
      <c r="AC1" t="s">
        <v>343</v>
      </c>
      <c r="AD1" t="s">
        <v>344</v>
      </c>
      <c r="AE1" t="s">
        <v>310</v>
      </c>
      <c r="AF1" t="s">
        <v>311</v>
      </c>
      <c r="AG1" t="s">
        <v>312</v>
      </c>
      <c r="AH1" t="s">
        <v>313</v>
      </c>
      <c r="AI1" t="s">
        <v>305</v>
      </c>
      <c r="AJ1" t="s">
        <v>345</v>
      </c>
      <c r="AK1" t="s">
        <v>346</v>
      </c>
      <c r="AL1" t="s">
        <v>347</v>
      </c>
      <c r="AM1" t="s">
        <v>100</v>
      </c>
      <c r="AN1" t="s">
        <v>305</v>
      </c>
      <c r="AO1" t="s">
        <v>297</v>
      </c>
      <c r="AP1" t="s">
        <v>298</v>
      </c>
      <c r="AQ1" t="s">
        <v>301</v>
      </c>
      <c r="AR1" t="s">
        <v>302</v>
      </c>
      <c r="AS1" t="s">
        <v>299</v>
      </c>
      <c r="AT1" t="s">
        <v>306</v>
      </c>
      <c r="AU1" t="s">
        <v>307</v>
      </c>
      <c r="AV1" t="s">
        <v>308</v>
      </c>
      <c r="AW1" t="s">
        <v>309</v>
      </c>
      <c r="AX1" t="s">
        <v>348</v>
      </c>
      <c r="CR1" t="s">
        <v>297</v>
      </c>
      <c r="CS1" t="s">
        <v>298</v>
      </c>
      <c r="CT1" s="17" t="s">
        <v>316</v>
      </c>
      <c r="CU1" t="s">
        <v>300</v>
      </c>
    </row>
    <row r="2" spans="1:99">
      <c r="A2">
        <v>2</v>
      </c>
      <c r="B2" s="16">
        <v>46083</v>
      </c>
      <c r="C2" t="s">
        <v>349</v>
      </c>
      <c r="D2" s="16">
        <v>46083</v>
      </c>
      <c r="E2" t="s">
        <v>350</v>
      </c>
      <c r="F2">
        <v>0</v>
      </c>
      <c r="G2" t="s">
        <v>50</v>
      </c>
      <c r="H2" t="s">
        <v>87</v>
      </c>
      <c r="I2" t="s">
        <v>351</v>
      </c>
      <c r="J2">
        <v>2908551</v>
      </c>
      <c r="K2" t="s">
        <v>352</v>
      </c>
      <c r="L2" s="17" t="s">
        <v>395</v>
      </c>
      <c r="M2" s="17" t="s">
        <v>315</v>
      </c>
      <c r="N2" s="17" t="s">
        <v>88</v>
      </c>
      <c r="O2" t="s">
        <v>89</v>
      </c>
      <c r="P2" t="s">
        <v>150</v>
      </c>
      <c r="Q2" t="s">
        <v>151</v>
      </c>
      <c r="R2" t="s">
        <v>152</v>
      </c>
      <c r="S2" t="s">
        <v>153</v>
      </c>
      <c r="T2" t="s">
        <v>353</v>
      </c>
      <c r="U2" t="s">
        <v>90</v>
      </c>
      <c r="V2" t="s">
        <v>91</v>
      </c>
      <c r="W2" t="s">
        <v>134</v>
      </c>
      <c r="X2" t="s">
        <v>135</v>
      </c>
      <c r="Y2" t="s">
        <v>354</v>
      </c>
      <c r="AE2" t="s">
        <v>92</v>
      </c>
      <c r="AF2" t="s">
        <v>43</v>
      </c>
      <c r="AG2" t="s">
        <v>136</v>
      </c>
      <c r="AH2" t="s">
        <v>133</v>
      </c>
      <c r="AI2" t="s">
        <v>355</v>
      </c>
      <c r="AJ2" t="s">
        <v>41</v>
      </c>
      <c r="AK2" t="s">
        <v>44</v>
      </c>
      <c r="AL2" t="s">
        <v>131</v>
      </c>
      <c r="AM2" t="s">
        <v>106</v>
      </c>
      <c r="AN2" t="s">
        <v>356</v>
      </c>
      <c r="AO2" t="s">
        <v>49</v>
      </c>
      <c r="AP2" t="s">
        <v>95</v>
      </c>
      <c r="AQ2" t="s">
        <v>137</v>
      </c>
      <c r="AR2" t="s">
        <v>138</v>
      </c>
      <c r="AS2" t="s">
        <v>355</v>
      </c>
      <c r="AT2" t="s">
        <v>93</v>
      </c>
      <c r="AU2" t="s">
        <v>94</v>
      </c>
      <c r="AV2" t="s">
        <v>139</v>
      </c>
      <c r="AW2" t="s">
        <v>94</v>
      </c>
      <c r="AX2" t="s">
        <v>357</v>
      </c>
      <c r="AY2" t="s">
        <v>140</v>
      </c>
      <c r="AZ2" t="s">
        <v>141</v>
      </c>
      <c r="BA2" t="s">
        <v>142</v>
      </c>
      <c r="BB2" t="s">
        <v>143</v>
      </c>
      <c r="BC2" t="s">
        <v>358</v>
      </c>
      <c r="BD2" t="s">
        <v>154</v>
      </c>
      <c r="BE2" t="s">
        <v>155</v>
      </c>
      <c r="BF2" t="s">
        <v>156</v>
      </c>
      <c r="BG2" t="s">
        <v>157</v>
      </c>
      <c r="BH2" t="s">
        <v>359</v>
      </c>
      <c r="BI2" t="s">
        <v>50</v>
      </c>
      <c r="BJ2" t="s">
        <v>87</v>
      </c>
      <c r="BK2" t="s">
        <v>144</v>
      </c>
      <c r="BL2" t="s">
        <v>145</v>
      </c>
      <c r="BM2" t="s">
        <v>359</v>
      </c>
      <c r="CR2" t="s">
        <v>50</v>
      </c>
      <c r="CS2" t="s">
        <v>87</v>
      </c>
      <c r="CT2" s="17" t="s">
        <v>88</v>
      </c>
      <c r="CU2" t="s">
        <v>89</v>
      </c>
    </row>
    <row r="3" spans="1:99">
      <c r="A3">
        <v>3</v>
      </c>
      <c r="B3" s="16">
        <v>46084</v>
      </c>
      <c r="C3" t="s">
        <v>48</v>
      </c>
      <c r="D3" s="16">
        <v>46084</v>
      </c>
      <c r="E3" t="s">
        <v>360</v>
      </c>
      <c r="F3">
        <v>0</v>
      </c>
      <c r="G3" t="s">
        <v>42</v>
      </c>
      <c r="H3" t="s">
        <v>65</v>
      </c>
      <c r="I3" t="s">
        <v>162</v>
      </c>
      <c r="J3">
        <v>2608722</v>
      </c>
      <c r="K3" t="s">
        <v>361</v>
      </c>
      <c r="L3" s="17" t="s">
        <v>163</v>
      </c>
      <c r="M3" s="17" t="s">
        <v>164</v>
      </c>
      <c r="N3" s="17" t="s">
        <v>66</v>
      </c>
      <c r="O3" t="s">
        <v>67</v>
      </c>
      <c r="P3" t="s">
        <v>45</v>
      </c>
      <c r="Q3" t="s">
        <v>46</v>
      </c>
      <c r="R3" t="s">
        <v>117</v>
      </c>
      <c r="S3" t="s">
        <v>118</v>
      </c>
      <c r="T3" t="s">
        <v>165</v>
      </c>
      <c r="U3" t="s">
        <v>42</v>
      </c>
      <c r="V3" t="s">
        <v>65</v>
      </c>
      <c r="W3" t="s">
        <v>114</v>
      </c>
      <c r="X3" t="s">
        <v>119</v>
      </c>
      <c r="Y3" t="s">
        <v>162</v>
      </c>
      <c r="Z3" t="s">
        <v>70</v>
      </c>
      <c r="AA3" t="s">
        <v>71</v>
      </c>
      <c r="AB3" t="s">
        <v>121</v>
      </c>
      <c r="AC3" t="s">
        <v>122</v>
      </c>
      <c r="AD3" t="s">
        <v>290</v>
      </c>
      <c r="AE3" t="s">
        <v>42</v>
      </c>
      <c r="AF3" t="s">
        <v>65</v>
      </c>
      <c r="AG3" t="s">
        <v>114</v>
      </c>
      <c r="AH3" t="s">
        <v>119</v>
      </c>
      <c r="AI3" t="s">
        <v>162</v>
      </c>
      <c r="AJ3" t="s">
        <v>74</v>
      </c>
      <c r="AK3" t="s">
        <v>75</v>
      </c>
      <c r="AL3" t="s">
        <v>120</v>
      </c>
      <c r="AM3" t="s">
        <v>105</v>
      </c>
      <c r="AN3" t="s">
        <v>171</v>
      </c>
      <c r="AO3" t="s">
        <v>172</v>
      </c>
      <c r="AP3" t="s">
        <v>86</v>
      </c>
      <c r="AQ3" t="s">
        <v>173</v>
      </c>
      <c r="AR3" t="s">
        <v>111</v>
      </c>
      <c r="AS3" t="s">
        <v>362</v>
      </c>
      <c r="AT3" t="s">
        <v>68</v>
      </c>
      <c r="AU3" t="s">
        <v>69</v>
      </c>
      <c r="AV3" t="s">
        <v>123</v>
      </c>
      <c r="AW3" t="s">
        <v>124</v>
      </c>
      <c r="AX3" t="s">
        <v>363</v>
      </c>
      <c r="AY3" t="s">
        <v>70</v>
      </c>
      <c r="AZ3" t="s">
        <v>71</v>
      </c>
      <c r="BA3" t="s">
        <v>121</v>
      </c>
      <c r="BB3" t="s">
        <v>122</v>
      </c>
      <c r="BC3" t="s">
        <v>290</v>
      </c>
      <c r="BD3" t="s">
        <v>166</v>
      </c>
      <c r="BE3" t="s">
        <v>167</v>
      </c>
      <c r="BF3" t="s">
        <v>168</v>
      </c>
      <c r="BG3" t="s">
        <v>169</v>
      </c>
      <c r="BH3" t="s">
        <v>170</v>
      </c>
      <c r="BI3" t="s">
        <v>47</v>
      </c>
      <c r="BJ3" t="s">
        <v>73</v>
      </c>
      <c r="BK3" t="s">
        <v>127</v>
      </c>
      <c r="BL3" t="s">
        <v>128</v>
      </c>
      <c r="BM3" t="s">
        <v>149</v>
      </c>
      <c r="BN3" t="s">
        <v>291</v>
      </c>
      <c r="BO3" t="s">
        <v>292</v>
      </c>
      <c r="BP3" t="s">
        <v>293</v>
      </c>
      <c r="BQ3" t="s">
        <v>129</v>
      </c>
      <c r="BR3" t="s">
        <v>364</v>
      </c>
      <c r="BS3" t="s">
        <v>365</v>
      </c>
      <c r="BT3" t="s">
        <v>366</v>
      </c>
      <c r="BU3" t="s">
        <v>367</v>
      </c>
      <c r="BV3" t="s">
        <v>368</v>
      </c>
      <c r="BW3" t="s">
        <v>148</v>
      </c>
      <c r="BX3" t="s">
        <v>40</v>
      </c>
      <c r="BY3" t="s">
        <v>72</v>
      </c>
      <c r="BZ3" t="s">
        <v>125</v>
      </c>
      <c r="CA3" t="s">
        <v>126</v>
      </c>
      <c r="CB3" t="s">
        <v>355</v>
      </c>
      <c r="CR3" t="s">
        <v>42</v>
      </c>
      <c r="CS3" t="s">
        <v>65</v>
      </c>
      <c r="CT3" s="17" t="s">
        <v>66</v>
      </c>
      <c r="CU3" t="s">
        <v>369</v>
      </c>
    </row>
    <row r="4" spans="1:99">
      <c r="A4">
        <v>4</v>
      </c>
      <c r="B4" s="16">
        <v>46084</v>
      </c>
      <c r="C4" t="s">
        <v>370</v>
      </c>
      <c r="D4" s="16">
        <v>46084</v>
      </c>
      <c r="E4" t="s">
        <v>317</v>
      </c>
      <c r="F4">
        <v>0</v>
      </c>
      <c r="G4" t="s">
        <v>279</v>
      </c>
      <c r="H4" t="s">
        <v>280</v>
      </c>
      <c r="I4" t="s">
        <v>371</v>
      </c>
      <c r="J4">
        <v>1300026</v>
      </c>
      <c r="K4" t="s">
        <v>372</v>
      </c>
      <c r="L4" s="17" t="s">
        <v>64</v>
      </c>
      <c r="M4" s="17" t="s">
        <v>64</v>
      </c>
      <c r="N4" s="17" t="s">
        <v>314</v>
      </c>
      <c r="O4" t="s">
        <v>282</v>
      </c>
      <c r="P4" t="s">
        <v>98</v>
      </c>
      <c r="Q4" t="s">
        <v>99</v>
      </c>
      <c r="R4" t="s">
        <v>112</v>
      </c>
      <c r="S4" t="s">
        <v>113</v>
      </c>
      <c r="T4" t="s">
        <v>281</v>
      </c>
      <c r="U4" t="s">
        <v>279</v>
      </c>
      <c r="V4" t="s">
        <v>280</v>
      </c>
      <c r="W4" t="s">
        <v>283</v>
      </c>
      <c r="X4" t="s">
        <v>284</v>
      </c>
      <c r="Y4" t="s">
        <v>371</v>
      </c>
      <c r="Z4" t="s">
        <v>289</v>
      </c>
      <c r="AA4" t="s">
        <v>101</v>
      </c>
      <c r="AB4" t="s">
        <v>115</v>
      </c>
      <c r="AC4" t="s">
        <v>116</v>
      </c>
      <c r="AE4" t="s">
        <v>373</v>
      </c>
      <c r="AF4" t="s">
        <v>374</v>
      </c>
      <c r="AG4" t="s">
        <v>375</v>
      </c>
      <c r="AH4" t="s">
        <v>376</v>
      </c>
      <c r="AJ4" t="s">
        <v>158</v>
      </c>
      <c r="AK4" t="s">
        <v>159</v>
      </c>
      <c r="AL4" t="s">
        <v>146</v>
      </c>
      <c r="AM4" t="s">
        <v>147</v>
      </c>
      <c r="AO4" t="s">
        <v>285</v>
      </c>
      <c r="AP4" t="s">
        <v>286</v>
      </c>
      <c r="AQ4" t="s">
        <v>287</v>
      </c>
      <c r="AR4" t="s">
        <v>288</v>
      </c>
      <c r="AT4" t="s">
        <v>377</v>
      </c>
      <c r="AU4" t="s">
        <v>378</v>
      </c>
      <c r="AV4" t="s">
        <v>379</v>
      </c>
      <c r="AW4" t="s">
        <v>380</v>
      </c>
      <c r="CR4" t="s">
        <v>279</v>
      </c>
      <c r="CS4" t="s">
        <v>280</v>
      </c>
      <c r="CT4" s="17" t="s">
        <v>314</v>
      </c>
      <c r="CU4" t="s">
        <v>282</v>
      </c>
    </row>
    <row r="5" spans="1:99">
      <c r="A5">
        <v>5</v>
      </c>
      <c r="B5" s="16">
        <v>46084</v>
      </c>
      <c r="C5" t="s">
        <v>381</v>
      </c>
      <c r="D5" s="16">
        <v>46084</v>
      </c>
      <c r="E5" t="s">
        <v>294</v>
      </c>
      <c r="F5">
        <v>0</v>
      </c>
      <c r="G5" t="s">
        <v>78</v>
      </c>
      <c r="H5" t="s">
        <v>79</v>
      </c>
      <c r="I5" t="s">
        <v>382</v>
      </c>
      <c r="J5">
        <v>2826810</v>
      </c>
      <c r="K5" t="s">
        <v>174</v>
      </c>
      <c r="L5" s="17" t="s">
        <v>64</v>
      </c>
      <c r="M5" s="17" t="s">
        <v>64</v>
      </c>
      <c r="N5" s="17" t="s">
        <v>175</v>
      </c>
      <c r="O5" t="s">
        <v>176</v>
      </c>
      <c r="P5" t="s">
        <v>177</v>
      </c>
      <c r="Q5" t="s">
        <v>383</v>
      </c>
      <c r="R5" t="s">
        <v>178</v>
      </c>
      <c r="S5" t="s">
        <v>132</v>
      </c>
      <c r="T5" t="s">
        <v>179</v>
      </c>
      <c r="U5" t="s">
        <v>78</v>
      </c>
      <c r="V5" t="s">
        <v>79</v>
      </c>
      <c r="W5" t="s">
        <v>107</v>
      </c>
      <c r="X5" t="s">
        <v>108</v>
      </c>
      <c r="Y5" t="s">
        <v>382</v>
      </c>
      <c r="Z5" t="s">
        <v>160</v>
      </c>
      <c r="AA5" t="s">
        <v>180</v>
      </c>
      <c r="AB5" t="s">
        <v>161</v>
      </c>
      <c r="AC5" t="s">
        <v>181</v>
      </c>
      <c r="AD5" t="s">
        <v>384</v>
      </c>
      <c r="AE5" t="s">
        <v>385</v>
      </c>
      <c r="AF5" t="s">
        <v>386</v>
      </c>
      <c r="AG5" t="s">
        <v>387</v>
      </c>
      <c r="AH5" t="s">
        <v>388</v>
      </c>
      <c r="AI5" t="s">
        <v>389</v>
      </c>
      <c r="AJ5" t="s">
        <v>84</v>
      </c>
      <c r="AK5" t="s">
        <v>85</v>
      </c>
      <c r="AL5" t="s">
        <v>109</v>
      </c>
      <c r="AM5" t="s">
        <v>110</v>
      </c>
      <c r="AN5" t="s">
        <v>77</v>
      </c>
      <c r="AO5" t="s">
        <v>80</v>
      </c>
      <c r="AP5" t="s">
        <v>81</v>
      </c>
      <c r="AQ5" t="s">
        <v>102</v>
      </c>
      <c r="AR5" t="s">
        <v>103</v>
      </c>
      <c r="AS5" t="s">
        <v>389</v>
      </c>
      <c r="AT5" t="s">
        <v>82</v>
      </c>
      <c r="AU5" t="s">
        <v>83</v>
      </c>
      <c r="AV5" t="s">
        <v>104</v>
      </c>
      <c r="AW5" t="s">
        <v>105</v>
      </c>
      <c r="AX5" t="s">
        <v>77</v>
      </c>
      <c r="AY5" t="s">
        <v>182</v>
      </c>
      <c r="AZ5" t="s">
        <v>76</v>
      </c>
      <c r="BA5" t="s">
        <v>183</v>
      </c>
      <c r="BB5" t="s">
        <v>130</v>
      </c>
      <c r="BC5" t="s">
        <v>77</v>
      </c>
      <c r="BD5" t="s">
        <v>328</v>
      </c>
      <c r="BE5" t="s">
        <v>329</v>
      </c>
      <c r="BF5" t="s">
        <v>330</v>
      </c>
      <c r="BG5" t="s">
        <v>331</v>
      </c>
      <c r="BH5" t="s">
        <v>332</v>
      </c>
      <c r="BI5" t="s">
        <v>78</v>
      </c>
      <c r="BJ5" t="s">
        <v>79</v>
      </c>
      <c r="BK5" t="s">
        <v>107</v>
      </c>
      <c r="BL5" t="s">
        <v>108</v>
      </c>
      <c r="BM5" t="s">
        <v>382</v>
      </c>
      <c r="BN5" t="s">
        <v>333</v>
      </c>
      <c r="BO5" t="s">
        <v>334</v>
      </c>
      <c r="BP5" t="s">
        <v>335</v>
      </c>
      <c r="BQ5" t="s">
        <v>145</v>
      </c>
      <c r="BR5" t="s">
        <v>336</v>
      </c>
      <c r="BS5" t="s">
        <v>160</v>
      </c>
      <c r="BT5" t="s">
        <v>180</v>
      </c>
      <c r="BU5" t="s">
        <v>161</v>
      </c>
      <c r="BV5" t="s">
        <v>181</v>
      </c>
      <c r="BW5" t="s">
        <v>384</v>
      </c>
      <c r="BX5" t="s">
        <v>390</v>
      </c>
      <c r="BY5" t="s">
        <v>81</v>
      </c>
      <c r="BZ5" t="s">
        <v>391</v>
      </c>
      <c r="CA5" t="s">
        <v>103</v>
      </c>
      <c r="CB5" t="s">
        <v>392</v>
      </c>
      <c r="CR5" t="s">
        <v>295</v>
      </c>
      <c r="CS5" t="s">
        <v>296</v>
      </c>
      <c r="CT5" s="17" t="s">
        <v>175</v>
      </c>
      <c r="CU5" t="s">
        <v>176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4"/>
  <sheetViews>
    <sheetView workbookViewId="0">
      <selection activeCell="K53" sqref="K53"/>
    </sheetView>
  </sheetViews>
  <sheetFormatPr defaultColWidth="8.140625" defaultRowHeight="13.3"/>
  <cols>
    <col min="1" max="1" width="4.2109375" style="21" customWidth="1"/>
    <col min="2" max="2" width="9.35546875" style="21" bestFit="1" customWidth="1"/>
    <col min="3" max="3" width="28.5" style="20" bestFit="1" customWidth="1"/>
    <col min="4" max="4" width="12.35546875" style="20" bestFit="1" customWidth="1"/>
    <col min="5" max="6" width="13.7109375" style="20" customWidth="1"/>
    <col min="7" max="7" width="8.5" style="20" bestFit="1" customWidth="1"/>
    <col min="8" max="9" width="6.85546875" style="20" customWidth="1"/>
    <col min="10" max="10" width="7.85546875" style="20" customWidth="1"/>
    <col min="11" max="11" width="5" style="21" bestFit="1" customWidth="1"/>
    <col min="12" max="12" width="4.640625" style="20" customWidth="1"/>
    <col min="13" max="13" width="3.7109375" style="20" customWidth="1"/>
    <col min="14" max="16384" width="8.140625" style="20"/>
  </cols>
  <sheetData>
    <row r="1" spans="1:15" ht="22.5" customHeight="1">
      <c r="A1" s="128" t="str">
        <f>メニュー!D4&amp;"年度　"&amp;メニュー!D3&amp;"集計表"</f>
        <v>2026年度　実業団女子対抗テニス大会集計表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5" ht="13.75" thickBot="1"/>
    <row r="3" spans="1:15" ht="24" customHeight="1" thickBot="1">
      <c r="A3" s="23" t="s">
        <v>32</v>
      </c>
      <c r="B3" s="24" t="s">
        <v>53</v>
      </c>
      <c r="C3" s="25" t="s">
        <v>54</v>
      </c>
      <c r="D3" s="25" t="s">
        <v>55</v>
      </c>
      <c r="E3" s="25" t="s">
        <v>62</v>
      </c>
      <c r="F3" s="25" t="s">
        <v>35</v>
      </c>
      <c r="G3" s="25" t="s">
        <v>56</v>
      </c>
      <c r="H3" s="25" t="s">
        <v>57</v>
      </c>
      <c r="I3" s="25" t="s">
        <v>58</v>
      </c>
      <c r="J3" s="26" t="s">
        <v>59</v>
      </c>
      <c r="K3" s="27" t="s">
        <v>60</v>
      </c>
      <c r="L3" s="28" t="s">
        <v>61</v>
      </c>
    </row>
    <row r="4" spans="1:15" ht="25.5" customHeight="1">
      <c r="A4" s="44">
        <v>1</v>
      </c>
      <c r="B4" s="29">
        <v>46082</v>
      </c>
      <c r="C4" s="45" t="s">
        <v>337</v>
      </c>
      <c r="D4" s="46" t="s">
        <v>318</v>
      </c>
      <c r="E4" s="46" t="s">
        <v>316</v>
      </c>
      <c r="F4" s="46" t="s">
        <v>300</v>
      </c>
      <c r="G4" s="45">
        <v>8000</v>
      </c>
      <c r="H4" s="45">
        <v>200</v>
      </c>
      <c r="I4" s="45">
        <v>500</v>
      </c>
      <c r="J4" s="31">
        <v>8700</v>
      </c>
      <c r="K4" s="82"/>
      <c r="L4" s="32"/>
      <c r="O4" s="22"/>
    </row>
    <row r="5" spans="1:15" ht="25.5" customHeight="1">
      <c r="A5" s="37">
        <v>2</v>
      </c>
      <c r="B5" s="47">
        <v>46083</v>
      </c>
      <c r="C5" s="38" t="s">
        <v>349</v>
      </c>
      <c r="D5" s="48" t="s">
        <v>97</v>
      </c>
      <c r="E5" s="48" t="s">
        <v>88</v>
      </c>
      <c r="F5" s="52" t="s">
        <v>89</v>
      </c>
      <c r="G5" s="38">
        <v>8000</v>
      </c>
      <c r="H5" s="38">
        <v>200</v>
      </c>
      <c r="I5" s="38">
        <v>500</v>
      </c>
      <c r="J5" s="39">
        <v>8700</v>
      </c>
      <c r="K5" s="36"/>
      <c r="L5" s="49"/>
    </row>
    <row r="6" spans="1:15" ht="25.5" customHeight="1">
      <c r="A6" s="37">
        <v>3</v>
      </c>
      <c r="B6" s="47">
        <v>46084</v>
      </c>
      <c r="C6" s="38" t="s">
        <v>48</v>
      </c>
      <c r="D6" s="50" t="s">
        <v>96</v>
      </c>
      <c r="E6" s="50" t="s">
        <v>66</v>
      </c>
      <c r="F6" s="50" t="s">
        <v>67</v>
      </c>
      <c r="G6" s="38">
        <v>8000</v>
      </c>
      <c r="H6" s="38">
        <v>200</v>
      </c>
      <c r="I6" s="38">
        <v>500</v>
      </c>
      <c r="J6" s="39">
        <v>8700</v>
      </c>
      <c r="K6" s="36"/>
      <c r="L6" s="49"/>
    </row>
    <row r="7" spans="1:15" ht="25.5" customHeight="1">
      <c r="A7" s="37">
        <v>4</v>
      </c>
      <c r="B7" s="47">
        <v>46084</v>
      </c>
      <c r="C7" s="38" t="s">
        <v>370</v>
      </c>
      <c r="D7" s="38" t="s">
        <v>317</v>
      </c>
      <c r="E7" s="38" t="s">
        <v>314</v>
      </c>
      <c r="F7" s="38" t="s">
        <v>282</v>
      </c>
      <c r="G7" s="38">
        <v>8000</v>
      </c>
      <c r="H7" s="38">
        <v>200</v>
      </c>
      <c r="I7" s="38">
        <v>500</v>
      </c>
      <c r="J7" s="39">
        <v>8700</v>
      </c>
      <c r="K7" s="36"/>
      <c r="L7" s="49"/>
    </row>
    <row r="8" spans="1:15" ht="25.5" customHeight="1">
      <c r="A8" s="37">
        <v>5</v>
      </c>
      <c r="B8" s="47">
        <v>46084</v>
      </c>
      <c r="C8" s="38" t="s">
        <v>381</v>
      </c>
      <c r="D8" s="51" t="s">
        <v>184</v>
      </c>
      <c r="E8" s="51" t="s">
        <v>175</v>
      </c>
      <c r="F8" s="51" t="s">
        <v>176</v>
      </c>
      <c r="G8" s="38">
        <v>8000</v>
      </c>
      <c r="H8" s="38">
        <v>200</v>
      </c>
      <c r="I8" s="38">
        <v>500</v>
      </c>
      <c r="J8" s="39">
        <v>8700</v>
      </c>
      <c r="K8" s="36"/>
      <c r="L8" s="49"/>
    </row>
    <row r="9" spans="1:15" ht="25.5" customHeight="1">
      <c r="A9" s="37">
        <v>6</v>
      </c>
      <c r="B9" s="47"/>
      <c r="C9" s="38"/>
      <c r="D9" s="48"/>
      <c r="E9" s="48"/>
      <c r="F9" s="48"/>
      <c r="G9" s="38"/>
      <c r="H9" s="38"/>
      <c r="I9" s="38"/>
      <c r="J9" s="39"/>
      <c r="K9" s="36"/>
      <c r="L9" s="49"/>
    </row>
    <row r="10" spans="1:15" ht="25.5" customHeight="1">
      <c r="A10" s="37">
        <v>7</v>
      </c>
      <c r="B10" s="47"/>
      <c r="C10" s="38"/>
      <c r="D10" s="52"/>
      <c r="E10" s="52"/>
      <c r="F10" s="52"/>
      <c r="G10" s="38"/>
      <c r="H10" s="38"/>
      <c r="I10" s="38"/>
      <c r="J10" s="39"/>
      <c r="K10" s="36"/>
      <c r="L10" s="49"/>
    </row>
    <row r="11" spans="1:15" ht="25.5" customHeight="1">
      <c r="A11" s="37">
        <v>8</v>
      </c>
      <c r="B11" s="47"/>
      <c r="C11" s="38"/>
      <c r="D11" s="38"/>
      <c r="E11" s="38"/>
      <c r="F11" s="38"/>
      <c r="G11" s="38"/>
      <c r="H11" s="38"/>
      <c r="I11" s="38"/>
      <c r="J11" s="39"/>
      <c r="K11" s="36"/>
      <c r="L11" s="49"/>
    </row>
    <row r="12" spans="1:15" ht="25.5" customHeight="1">
      <c r="A12" s="37">
        <v>9</v>
      </c>
      <c r="B12" s="47"/>
      <c r="C12" s="38"/>
      <c r="D12" s="38"/>
      <c r="E12" s="40"/>
      <c r="F12" s="38"/>
      <c r="G12" s="38"/>
      <c r="H12" s="38"/>
      <c r="I12" s="38"/>
      <c r="J12" s="39"/>
      <c r="K12" s="36"/>
      <c r="L12" s="49"/>
    </row>
    <row r="13" spans="1:15" ht="25.5" customHeight="1" thickBot="1">
      <c r="A13" s="53">
        <v>10</v>
      </c>
      <c r="B13" s="30"/>
      <c r="C13" s="54"/>
      <c r="D13" s="54"/>
      <c r="E13" s="55"/>
      <c r="F13" s="54"/>
      <c r="G13" s="54"/>
      <c r="H13" s="54"/>
      <c r="I13" s="54"/>
      <c r="J13" s="56"/>
      <c r="K13" s="83"/>
      <c r="L13" s="33"/>
    </row>
    <row r="14" spans="1:15" ht="36" customHeight="1" thickBot="1">
      <c r="A14" s="129" t="s">
        <v>59</v>
      </c>
      <c r="B14" s="130"/>
      <c r="C14" s="131"/>
      <c r="D14" s="41"/>
      <c r="E14" s="41"/>
      <c r="F14" s="41"/>
      <c r="G14" s="42">
        <f>SUM(G4:G13)</f>
        <v>40000</v>
      </c>
      <c r="H14" s="42">
        <f>SUM(H4:H13)</f>
        <v>1000</v>
      </c>
      <c r="I14" s="42">
        <f>SUM(I4:I13)</f>
        <v>2500</v>
      </c>
      <c r="J14" s="43">
        <f>SUM(J4:J13)</f>
        <v>43500</v>
      </c>
      <c r="K14" s="34"/>
      <c r="L14" s="35"/>
    </row>
  </sheetData>
  <mergeCells count="2">
    <mergeCell ref="A1:L1"/>
    <mergeCell ref="A14:C14"/>
  </mergeCells>
  <phoneticPr fontId="1"/>
  <pageMargins left="0.59055118110236227" right="0.59055118110236227" top="0.59055118110236227" bottom="0.59055118110236227" header="0.51181102362204722" footer="0.51181102362204722"/>
  <pageSetup paperSize="13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4261-081F-4F39-BF48-2CD5220B588D}">
  <sheetPr codeName="Sheet13">
    <pageSetUpPr fitToPage="1"/>
  </sheetPr>
  <dimension ref="A1:S37"/>
  <sheetViews>
    <sheetView zoomScaleNormal="100" workbookViewId="0">
      <selection activeCell="H17" sqref="H17"/>
    </sheetView>
  </sheetViews>
  <sheetFormatPr defaultColWidth="8.140625" defaultRowHeight="12"/>
  <cols>
    <col min="1" max="1" width="2.140625" style="93" customWidth="1"/>
    <col min="2" max="2" width="3.7109375" style="93" customWidth="1"/>
    <col min="3" max="3" width="6.5" style="93" customWidth="1"/>
    <col min="4" max="4" width="1.85546875" style="93" customWidth="1"/>
    <col min="5" max="5" width="14.2109375" style="93" customWidth="1"/>
    <col min="6" max="18" width="11.35546875" style="93" customWidth="1"/>
    <col min="19" max="19" width="2.140625" style="93" customWidth="1"/>
    <col min="20" max="20" width="7.2109375" style="93" customWidth="1"/>
    <col min="21" max="16384" width="8.140625" style="93"/>
  </cols>
  <sheetData>
    <row r="1" spans="1:19" ht="23.6">
      <c r="A1" s="149" t="str">
        <f>メニュー!D4&amp;"年度"&amp;メニュー!D3</f>
        <v>2026年度実業団女子対抗テニス大会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3" spans="1:19" ht="20.6">
      <c r="B3" s="150" t="s">
        <v>185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9" ht="23.25" customHeight="1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7" t="s">
        <v>223</v>
      </c>
    </row>
    <row r="5" spans="1:19" ht="14.6">
      <c r="F5" s="98" t="s">
        <v>186</v>
      </c>
      <c r="G5" s="98" t="s">
        <v>187</v>
      </c>
      <c r="H5" s="98" t="s">
        <v>188</v>
      </c>
      <c r="I5" s="98" t="s">
        <v>189</v>
      </c>
      <c r="J5" s="98" t="s">
        <v>190</v>
      </c>
      <c r="K5" s="98" t="s">
        <v>191</v>
      </c>
      <c r="L5" s="98" t="s">
        <v>192</v>
      </c>
      <c r="M5" s="98" t="s">
        <v>193</v>
      </c>
      <c r="N5" s="98" t="s">
        <v>194</v>
      </c>
      <c r="O5" s="98" t="s">
        <v>195</v>
      </c>
      <c r="P5" s="98" t="s">
        <v>196</v>
      </c>
      <c r="Q5" s="98" t="s">
        <v>197</v>
      </c>
      <c r="R5" s="98" t="s">
        <v>198</v>
      </c>
    </row>
    <row r="6" spans="1:19" ht="15.9">
      <c r="A6" s="95"/>
      <c r="B6" s="133">
        <v>1</v>
      </c>
      <c r="C6" s="135" t="e">
        <f>VLOOKUP(B6,#REF!,2,FALSE)</f>
        <v>#REF!</v>
      </c>
      <c r="D6" s="136"/>
      <c r="E6" s="137"/>
      <c r="F6" s="99" t="e">
        <f>VLOOKUP($C6,申込データ!#REF!,31,FALSE) &amp; "　" &amp; VLOOKUP($C6,申込データ!#REF!,32,FALSE)</f>
        <v>#REF!</v>
      </c>
      <c r="G6" s="99" t="e">
        <f>VLOOKUP($C6,申込データ!#REF!,36,FALSE) &amp; "　" &amp; VLOOKUP($C6,申込データ!#REF!,37,FALSE)</f>
        <v>#REF!</v>
      </c>
      <c r="H6" s="99" t="e">
        <f>VLOOKUP($C6,申込データ!#REF!,41,FALSE) &amp; "　" &amp; VLOOKUP($C6,申込データ!#REF!,42,FALSE)</f>
        <v>#REF!</v>
      </c>
      <c r="I6" s="99" t="e">
        <f>VLOOKUP($C6,申込データ!#REF!,46,FALSE) &amp; "　" &amp; VLOOKUP($C6,申込データ!#REF!,47,FALSE)</f>
        <v>#REF!</v>
      </c>
      <c r="J6" s="99" t="e">
        <f>VLOOKUP($C6,申込データ!#REF!,51,FALSE) &amp; "　" &amp; VLOOKUP($C6,申込データ!#REF!,52,FALSE)</f>
        <v>#REF!</v>
      </c>
      <c r="K6" s="99" t="e">
        <f>VLOOKUP($C6,申込データ!#REF!,56,FALSE) &amp; "　" &amp; VLOOKUP($C6,申込データ!#REF!,57,FALSE)</f>
        <v>#REF!</v>
      </c>
      <c r="L6" s="123" t="e">
        <f>VLOOKUP($C6,申込データ!#REF!,61,FALSE) &amp; "　" &amp; VLOOKUP($C6,申込データ!#REF!,62,FALSE)</f>
        <v>#REF!</v>
      </c>
      <c r="M6" s="99" t="e">
        <f>VLOOKUP($C6,申込データ!#REF!,66,FALSE) &amp; "　" &amp; VLOOKUP($C6,申込データ!#REF!,67,FALSE)</f>
        <v>#REF!</v>
      </c>
      <c r="N6" s="99" t="e">
        <f>VLOOKUP($C6,申込データ!#REF!,71,FALSE) &amp; "　" &amp; VLOOKUP($C6,申込データ!#REF!,72,FALSE)</f>
        <v>#REF!</v>
      </c>
      <c r="O6" s="99" t="e">
        <f>VLOOKUP($C6,申込データ!#REF!,76,FALSE) &amp; "　" &amp; VLOOKUP($C6,申込データ!#REF!,77,FALSE)</f>
        <v>#REF!</v>
      </c>
      <c r="P6" s="99" t="e">
        <f>VLOOKUP($C6,申込データ!#REF!,81,FALSE) &amp; "　" &amp; VLOOKUP($C6,申込データ!#REF!,82,FALSE)</f>
        <v>#REF!</v>
      </c>
      <c r="Q6" s="99" t="e">
        <f>VLOOKUP($C6,申込データ!#REF!,86,FALSE) &amp; "　" &amp; VLOOKUP($C6,申込データ!#REF!,87,FALSE)</f>
        <v>#REF!</v>
      </c>
      <c r="R6" s="99" t="e">
        <f>VLOOKUP($C6,申込データ!#REF!,91,FALSE) &amp; "　" &amp; VLOOKUP($C6,申込データ!#REF!,92,FALSE)</f>
        <v>#REF!</v>
      </c>
      <c r="S6" s="95"/>
    </row>
    <row r="7" spans="1:19" ht="30" customHeight="1">
      <c r="A7" s="95"/>
      <c r="B7" s="134"/>
      <c r="C7" s="138"/>
      <c r="D7" s="139"/>
      <c r="E7" s="140"/>
      <c r="F7" s="99" t="e">
        <f>VLOOKUP($C6,申込データ!#REF!,29,FALSE) &amp; "　" &amp; VLOOKUP($C6,申込データ!#REF!,30,FALSE)</f>
        <v>#REF!</v>
      </c>
      <c r="G7" s="99" t="e">
        <f>VLOOKUP($C6,申込データ!#REF!,34,FALSE) &amp; "　" &amp; VLOOKUP($C6,申込データ!#REF!,35,FALSE)</f>
        <v>#REF!</v>
      </c>
      <c r="H7" s="99" t="e">
        <f>VLOOKUP($C6,申込データ!#REF!,39,FALSE) &amp; "　" &amp; VLOOKUP($C6,申込データ!#REF!,40,FALSE)</f>
        <v>#REF!</v>
      </c>
      <c r="I7" s="99" t="e">
        <f>VLOOKUP($C6,申込データ!#REF!,44,FALSE) &amp; "　" &amp; VLOOKUP($C6,申込データ!#REF!,45,FALSE)</f>
        <v>#REF!</v>
      </c>
      <c r="J7" s="99" t="e">
        <f>VLOOKUP($C6,申込データ!#REF!,49,FALSE) &amp; "　" &amp; VLOOKUP($C6,申込データ!#REF!,50,FALSE)</f>
        <v>#REF!</v>
      </c>
      <c r="K7" s="99" t="e">
        <f>VLOOKUP($C6,申込データ!#REF!,54,FALSE) &amp; "　" &amp; VLOOKUP($C6,申込データ!#REF!,55,FALSE)</f>
        <v>#REF!</v>
      </c>
      <c r="L7" s="123" t="e">
        <f>VLOOKUP($C6,申込データ!#REF!,59,FALSE) &amp; "　" &amp; VLOOKUP($C6,申込データ!#REF!,60,FALSE)</f>
        <v>#REF!</v>
      </c>
      <c r="M7" s="99" t="e">
        <f>VLOOKUP($C6,申込データ!#REF!,64,FALSE) &amp; "　" &amp; VLOOKUP($C6,申込データ!#REF!,65,FALSE)</f>
        <v>#REF!</v>
      </c>
      <c r="N7" s="99" t="e">
        <f>VLOOKUP($C6,申込データ!#REF!,69,FALSE) &amp; "　" &amp; VLOOKUP($C6,申込データ!#REF!,70,FALSE)</f>
        <v>#REF!</v>
      </c>
      <c r="O7" s="99" t="e">
        <f>VLOOKUP($C6,申込データ!#REF!,74,FALSE) &amp; "　" &amp; VLOOKUP($C6,申込データ!#REF!,75,FALSE)</f>
        <v>#REF!</v>
      </c>
      <c r="P7" s="99" t="e">
        <f>VLOOKUP($C6,申込データ!#REF!,79,FALSE) &amp; "　" &amp; VLOOKUP($C6,申込データ!#REF!,80,FALSE)</f>
        <v>#REF!</v>
      </c>
      <c r="Q7" s="99" t="e">
        <f>VLOOKUP($C6,申込データ!#REF!,84,FALSE) &amp; "　" &amp; VLOOKUP($C6,申込データ!#REF!,85,FALSE)</f>
        <v>#REF!</v>
      </c>
      <c r="R7" s="99" t="e">
        <f>VLOOKUP($C6,申込データ!#REF!,89,FALSE) &amp; "　" &amp; VLOOKUP($C6,申込データ!#REF!,90,FALSE)</f>
        <v>#REF!</v>
      </c>
      <c r="S7" s="95"/>
    </row>
    <row r="8" spans="1:19" ht="15.9">
      <c r="A8" s="95"/>
      <c r="B8" s="133">
        <v>2</v>
      </c>
      <c r="C8" s="135" t="e">
        <f>VLOOKUP(B8,#REF!,2,FALSE)</f>
        <v>#REF!</v>
      </c>
      <c r="D8" s="136"/>
      <c r="E8" s="137"/>
      <c r="F8" s="99" t="e">
        <f>VLOOKUP($C8,申込データ!#REF!,31,FALSE) &amp; "　" &amp; VLOOKUP($C8,申込データ!#REF!,32,FALSE)</f>
        <v>#REF!</v>
      </c>
      <c r="G8" s="99" t="e">
        <f>VLOOKUP($C8,申込データ!#REF!,36,FALSE) &amp; "　" &amp; VLOOKUP($C8,申込データ!#REF!,37,FALSE)</f>
        <v>#REF!</v>
      </c>
      <c r="H8" s="99" t="e">
        <f>VLOOKUP($C8,申込データ!#REF!,41,FALSE) &amp; "　" &amp; VLOOKUP($C8,申込データ!#REF!,42,FALSE)</f>
        <v>#REF!</v>
      </c>
      <c r="I8" s="99" t="e">
        <f>VLOOKUP($C8,申込データ!#REF!,46,FALSE) &amp; "　" &amp; VLOOKUP($C8,申込データ!#REF!,47,FALSE)</f>
        <v>#REF!</v>
      </c>
      <c r="J8" s="99" t="e">
        <f>VLOOKUP($C8,申込データ!#REF!,51,FALSE) &amp; "　" &amp; VLOOKUP($C8,申込データ!#REF!,52,FALSE)</f>
        <v>#REF!</v>
      </c>
      <c r="K8" s="99" t="e">
        <f>VLOOKUP($C8,申込データ!#REF!,56,FALSE) &amp; "　" &amp; VLOOKUP($C8,申込データ!#REF!,57,FALSE)</f>
        <v>#REF!</v>
      </c>
      <c r="L8" s="99" t="e">
        <f>VLOOKUP($C8,申込データ!#REF!,61,FALSE) &amp; "　" &amp; VLOOKUP($C8,申込データ!#REF!,62,FALSE)</f>
        <v>#REF!</v>
      </c>
      <c r="M8" s="99" t="e">
        <f>VLOOKUP($C8,申込データ!#REF!,66,FALSE) &amp; "　" &amp; VLOOKUP($C8,申込データ!#REF!,67,FALSE)</f>
        <v>#REF!</v>
      </c>
      <c r="N8" s="99" t="e">
        <f>VLOOKUP($C8,申込データ!#REF!,71,FALSE) &amp; "　" &amp; VLOOKUP($C8,申込データ!#REF!,72,FALSE)</f>
        <v>#REF!</v>
      </c>
      <c r="O8" s="99" t="e">
        <f>VLOOKUP($C8,申込データ!#REF!,76,FALSE) &amp; "　" &amp; VLOOKUP($C8,申込データ!#REF!,77,FALSE)</f>
        <v>#REF!</v>
      </c>
      <c r="P8" s="99" t="e">
        <f>VLOOKUP($C8,申込データ!#REF!,81,FALSE) &amp; "　" &amp; VLOOKUP($C8,申込データ!#REF!,82,FALSE)</f>
        <v>#REF!</v>
      </c>
      <c r="Q8" s="99" t="e">
        <f>VLOOKUP($C8,申込データ!#REF!,86,FALSE) &amp; "　" &amp; VLOOKUP($C8,申込データ!#REF!,87,FALSE)</f>
        <v>#REF!</v>
      </c>
      <c r="R8" s="99" t="e">
        <f>VLOOKUP($C8,申込データ!#REF!,91,FALSE) &amp; "　" &amp; VLOOKUP($C8,申込データ!#REF!,92,FALSE)</f>
        <v>#REF!</v>
      </c>
      <c r="S8" s="95"/>
    </row>
    <row r="9" spans="1:19" ht="30" customHeight="1">
      <c r="A9" s="95"/>
      <c r="B9" s="134"/>
      <c r="C9" s="138"/>
      <c r="D9" s="139"/>
      <c r="E9" s="140"/>
      <c r="F9" s="99" t="e">
        <f>VLOOKUP($C8,申込データ!#REF!,29,FALSE) &amp; "　" &amp; VLOOKUP($C8,申込データ!#REF!,30,FALSE)</f>
        <v>#REF!</v>
      </c>
      <c r="G9" s="99" t="e">
        <f>VLOOKUP($C8,申込データ!#REF!,34,FALSE) &amp; "　" &amp; VLOOKUP($C8,申込データ!#REF!,35,FALSE)</f>
        <v>#REF!</v>
      </c>
      <c r="H9" s="99" t="e">
        <f>VLOOKUP($C8,申込データ!#REF!,39,FALSE) &amp; "　" &amp; VLOOKUP($C8,申込データ!#REF!,40,FALSE)</f>
        <v>#REF!</v>
      </c>
      <c r="I9" s="99" t="e">
        <f>VLOOKUP($C8,申込データ!#REF!,44,FALSE) &amp; "　" &amp; VLOOKUP($C8,申込データ!#REF!,45,FALSE)</f>
        <v>#REF!</v>
      </c>
      <c r="J9" s="99" t="e">
        <f>VLOOKUP($C8,申込データ!#REF!,49,FALSE) &amp; "　" &amp; VLOOKUP($C8,申込データ!#REF!,50,FALSE)</f>
        <v>#REF!</v>
      </c>
      <c r="K9" s="99" t="e">
        <f>VLOOKUP($C8,申込データ!#REF!,54,FALSE) &amp; "　" &amp; VLOOKUP($C8,申込データ!#REF!,55,FALSE)</f>
        <v>#REF!</v>
      </c>
      <c r="L9" s="99" t="e">
        <f>VLOOKUP($C8,申込データ!#REF!,59,FALSE) &amp; "　" &amp; VLOOKUP($C8,申込データ!#REF!,60,FALSE)</f>
        <v>#REF!</v>
      </c>
      <c r="M9" s="99" t="e">
        <f>VLOOKUP($C8,申込データ!#REF!,64,FALSE) &amp; "　" &amp; VLOOKUP($C8,申込データ!#REF!,65,FALSE)</f>
        <v>#REF!</v>
      </c>
      <c r="N9" s="99" t="e">
        <f>VLOOKUP($C8,申込データ!#REF!,69,FALSE) &amp; "　" &amp; VLOOKUP($C8,申込データ!#REF!,70,FALSE)</f>
        <v>#REF!</v>
      </c>
      <c r="O9" s="99" t="e">
        <f>VLOOKUP($C8,申込データ!#REF!,74,FALSE) &amp; "　" &amp; VLOOKUP($C8,申込データ!#REF!,75,FALSE)</f>
        <v>#REF!</v>
      </c>
      <c r="P9" s="99" t="e">
        <f>VLOOKUP($C8,申込データ!#REF!,79,FALSE) &amp; "　" &amp; VLOOKUP($C8,申込データ!#REF!,80,FALSE)</f>
        <v>#REF!</v>
      </c>
      <c r="Q9" s="99" t="e">
        <f>VLOOKUP($C8,申込データ!#REF!,84,FALSE) &amp; "　" &amp; VLOOKUP($C8,申込データ!#REF!,85,FALSE)</f>
        <v>#REF!</v>
      </c>
      <c r="R9" s="99" t="e">
        <f>VLOOKUP($C8,申込データ!#REF!,89,FALSE) &amp; "　" &amp; VLOOKUP($C8,申込データ!#REF!,90,FALSE)</f>
        <v>#REF!</v>
      </c>
      <c r="S9" s="95"/>
    </row>
    <row r="10" spans="1:19" ht="15.9">
      <c r="A10" s="95"/>
      <c r="B10" s="133">
        <v>3</v>
      </c>
      <c r="C10" s="135" t="e">
        <f>VLOOKUP(B10,#REF!,2,FALSE)</f>
        <v>#REF!</v>
      </c>
      <c r="D10" s="136"/>
      <c r="E10" s="137"/>
      <c r="F10" s="99" t="e">
        <f>VLOOKUP($C10,申込データ!#REF!,31,FALSE) &amp; "　" &amp; VLOOKUP($C10,申込データ!#REF!,32,FALSE)</f>
        <v>#REF!</v>
      </c>
      <c r="G10" s="99" t="e">
        <f>VLOOKUP($C10,申込データ!#REF!,36,FALSE) &amp; "　" &amp; VLOOKUP($C10,申込データ!#REF!,37,FALSE)</f>
        <v>#REF!</v>
      </c>
      <c r="H10" s="99" t="e">
        <f>VLOOKUP($C10,申込データ!#REF!,41,FALSE) &amp; "　" &amp; VLOOKUP($C10,申込データ!#REF!,42,FALSE)</f>
        <v>#REF!</v>
      </c>
      <c r="I10" s="99" t="e">
        <f>VLOOKUP($C10,申込データ!#REF!,46,FALSE) &amp; "　" &amp; VLOOKUP($C10,申込データ!#REF!,47,FALSE)</f>
        <v>#REF!</v>
      </c>
      <c r="J10" s="99" t="e">
        <f>VLOOKUP($C10,申込データ!#REF!,51,FALSE) &amp; "　" &amp; VLOOKUP($C10,申込データ!#REF!,52,FALSE)</f>
        <v>#REF!</v>
      </c>
      <c r="K10" s="99" t="e">
        <f>VLOOKUP($C10,申込データ!#REF!,56,FALSE) &amp; "　" &amp; VLOOKUP($C10,申込データ!#REF!,57,FALSE)</f>
        <v>#REF!</v>
      </c>
      <c r="L10" s="99" t="e">
        <f>VLOOKUP($C10,申込データ!#REF!,61,FALSE) &amp; "　" &amp; VLOOKUP($C10,申込データ!#REF!,62,FALSE)</f>
        <v>#REF!</v>
      </c>
      <c r="M10" s="99" t="e">
        <f>VLOOKUP($C10,申込データ!#REF!,66,FALSE) &amp; "　" &amp; VLOOKUP($C10,申込データ!#REF!,67,FALSE)</f>
        <v>#REF!</v>
      </c>
      <c r="N10" s="99" t="e">
        <f>VLOOKUP($C10,申込データ!#REF!,71,FALSE) &amp; "　" &amp; VLOOKUP($C10,申込データ!#REF!,72,FALSE)</f>
        <v>#REF!</v>
      </c>
      <c r="O10" s="99" t="e">
        <f>VLOOKUP($C10,申込データ!#REF!,76,FALSE) &amp; "　" &amp; VLOOKUP($C10,申込データ!#REF!,77,FALSE)</f>
        <v>#REF!</v>
      </c>
      <c r="P10" s="99" t="e">
        <f>VLOOKUP($C10,申込データ!#REF!,81,FALSE) &amp; "　" &amp; VLOOKUP($C10,申込データ!#REF!,82,FALSE)</f>
        <v>#REF!</v>
      </c>
      <c r="Q10" s="99" t="e">
        <f>VLOOKUP($C10,申込データ!#REF!,86,FALSE) &amp; "　" &amp; VLOOKUP($C10,申込データ!#REF!,87,FALSE)</f>
        <v>#REF!</v>
      </c>
      <c r="R10" s="99" t="e">
        <f>VLOOKUP($C10,申込データ!#REF!,91,FALSE) &amp; "　" &amp; VLOOKUP($C10,申込データ!#REF!,92,FALSE)</f>
        <v>#REF!</v>
      </c>
      <c r="S10" s="95"/>
    </row>
    <row r="11" spans="1:19" ht="30" customHeight="1">
      <c r="A11" s="95"/>
      <c r="B11" s="134"/>
      <c r="C11" s="138"/>
      <c r="D11" s="139"/>
      <c r="E11" s="140"/>
      <c r="F11" s="99" t="e">
        <f>VLOOKUP($C10,申込データ!#REF!,29,FALSE) &amp; "　" &amp; VLOOKUP($C10,申込データ!#REF!,30,FALSE)</f>
        <v>#REF!</v>
      </c>
      <c r="G11" s="99" t="e">
        <f>VLOOKUP($C10,申込データ!#REF!,34,FALSE) &amp; "　" &amp; VLOOKUP($C10,申込データ!#REF!,35,FALSE)</f>
        <v>#REF!</v>
      </c>
      <c r="H11" s="99" t="e">
        <f>VLOOKUP($C10,申込データ!#REF!,39,FALSE) &amp; "　" &amp; VLOOKUP($C10,申込データ!#REF!,40,FALSE)</f>
        <v>#REF!</v>
      </c>
      <c r="I11" s="99" t="e">
        <f>VLOOKUP($C10,申込データ!#REF!,44,FALSE) &amp; "　" &amp; VLOOKUP($C10,申込データ!#REF!,45,FALSE)</f>
        <v>#REF!</v>
      </c>
      <c r="J11" s="99" t="e">
        <f>VLOOKUP($C10,申込データ!#REF!,49,FALSE) &amp; "　" &amp; VLOOKUP($C10,申込データ!#REF!,50,FALSE)</f>
        <v>#REF!</v>
      </c>
      <c r="K11" s="99" t="e">
        <f>VLOOKUP($C10,申込データ!#REF!,54,FALSE) &amp; "　" &amp; VLOOKUP($C10,申込データ!#REF!,55,FALSE)</f>
        <v>#REF!</v>
      </c>
      <c r="L11" s="99" t="e">
        <f>VLOOKUP($C10,申込データ!#REF!,59,FALSE) &amp; "　" &amp; VLOOKUP($C10,申込データ!#REF!,60,FALSE)</f>
        <v>#REF!</v>
      </c>
      <c r="M11" s="99" t="e">
        <f>VLOOKUP($C10,申込データ!#REF!,64,FALSE) &amp; "　" &amp; VLOOKUP($C10,申込データ!#REF!,65,FALSE)</f>
        <v>#REF!</v>
      </c>
      <c r="N11" s="99" t="e">
        <f>VLOOKUP($C10,申込データ!#REF!,69,FALSE) &amp; "　" &amp; VLOOKUP($C10,申込データ!#REF!,70,FALSE)</f>
        <v>#REF!</v>
      </c>
      <c r="O11" s="99" t="e">
        <f>VLOOKUP($C10,申込データ!#REF!,74,FALSE) &amp; "　" &amp; VLOOKUP($C10,申込データ!#REF!,75,FALSE)</f>
        <v>#REF!</v>
      </c>
      <c r="P11" s="99" t="e">
        <f>VLOOKUP($C10,申込データ!#REF!,79,FALSE) &amp; "　" &amp; VLOOKUP($C10,申込データ!#REF!,80,FALSE)</f>
        <v>#REF!</v>
      </c>
      <c r="Q11" s="99" t="e">
        <f>VLOOKUP($C10,申込データ!#REF!,84,FALSE) &amp; "　" &amp; VLOOKUP($C10,申込データ!#REF!,85,FALSE)</f>
        <v>#REF!</v>
      </c>
      <c r="R11" s="99" t="e">
        <f>VLOOKUP($C10,申込データ!#REF!,89,FALSE) &amp; "　" &amp; VLOOKUP($C10,申込データ!#REF!,90,FALSE)</f>
        <v>#REF!</v>
      </c>
      <c r="S11" s="95"/>
    </row>
    <row r="12" spans="1:19" ht="15.9">
      <c r="A12" s="95"/>
      <c r="B12" s="133">
        <v>4</v>
      </c>
      <c r="C12" s="135" t="e">
        <f>VLOOKUP(B12,#REF!,2,FALSE)</f>
        <v>#REF!</v>
      </c>
      <c r="D12" s="136"/>
      <c r="E12" s="137"/>
      <c r="F12" s="99" t="e">
        <f>VLOOKUP($C12,申込データ!#REF!,31,FALSE) &amp; "　" &amp; VLOOKUP($C12,申込データ!#REF!,32,FALSE)</f>
        <v>#REF!</v>
      </c>
      <c r="G12" s="99" t="e">
        <f>VLOOKUP($C12,申込データ!#REF!,36,FALSE) &amp; "　" &amp; VLOOKUP($C12,申込データ!#REF!,37,FALSE)</f>
        <v>#REF!</v>
      </c>
      <c r="H12" s="99" t="e">
        <f>VLOOKUP($C12,申込データ!#REF!,41,FALSE) &amp; "　" &amp; VLOOKUP($C12,申込データ!#REF!,42,FALSE)</f>
        <v>#REF!</v>
      </c>
      <c r="I12" s="99" t="e">
        <f>VLOOKUP($C12,申込データ!#REF!,46,FALSE) &amp; "　" &amp; VLOOKUP($C12,申込データ!#REF!,47,FALSE)</f>
        <v>#REF!</v>
      </c>
      <c r="J12" s="99" t="e">
        <f>VLOOKUP($C12,申込データ!#REF!,51,FALSE) &amp; "　" &amp; VLOOKUP($C12,申込データ!#REF!,52,FALSE)</f>
        <v>#REF!</v>
      </c>
      <c r="K12" s="99" t="e">
        <f>VLOOKUP($C12,申込データ!#REF!,56,FALSE) &amp; "　" &amp; VLOOKUP($C12,申込データ!#REF!,57,FALSE)</f>
        <v>#REF!</v>
      </c>
      <c r="L12" s="99" t="e">
        <f>VLOOKUP($C12,申込データ!#REF!,61,FALSE) &amp; "　" &amp; VLOOKUP($C12,申込データ!#REF!,62,FALSE)</f>
        <v>#REF!</v>
      </c>
      <c r="M12" s="99" t="e">
        <f>VLOOKUP($C12,申込データ!#REF!,66,FALSE) &amp; "　" &amp; VLOOKUP($C12,申込データ!#REF!,67,FALSE)</f>
        <v>#REF!</v>
      </c>
      <c r="N12" s="99" t="e">
        <f>VLOOKUP($C12,申込データ!#REF!,71,FALSE) &amp; "　" &amp; VLOOKUP($C12,申込データ!#REF!,72,FALSE)</f>
        <v>#REF!</v>
      </c>
      <c r="O12" s="99" t="e">
        <f>VLOOKUP($C12,申込データ!#REF!,76,FALSE) &amp; "　" &amp; VLOOKUP($C12,申込データ!#REF!,77,FALSE)</f>
        <v>#REF!</v>
      </c>
      <c r="P12" s="99" t="e">
        <f>VLOOKUP($C12,申込データ!#REF!,81,FALSE) &amp; "　" &amp; VLOOKUP($C12,申込データ!#REF!,82,FALSE)</f>
        <v>#REF!</v>
      </c>
      <c r="Q12" s="99" t="e">
        <f>VLOOKUP($C12,申込データ!#REF!,86,FALSE) &amp; "　" &amp; VLOOKUP($C12,申込データ!#REF!,87,FALSE)</f>
        <v>#REF!</v>
      </c>
      <c r="R12" s="99" t="e">
        <f>VLOOKUP($C12,申込データ!#REF!,91,FALSE) &amp; "　" &amp; VLOOKUP($C12,申込データ!#REF!,92,FALSE)</f>
        <v>#REF!</v>
      </c>
      <c r="S12" s="95"/>
    </row>
    <row r="13" spans="1:19" ht="30" customHeight="1">
      <c r="A13" s="95"/>
      <c r="B13" s="134"/>
      <c r="C13" s="138"/>
      <c r="D13" s="139"/>
      <c r="E13" s="140"/>
      <c r="F13" s="99" t="e">
        <f>VLOOKUP($C12,申込データ!#REF!,29,FALSE) &amp; "　" &amp; VLOOKUP($C12,申込データ!#REF!,30,FALSE)</f>
        <v>#REF!</v>
      </c>
      <c r="G13" s="99" t="e">
        <f>VLOOKUP($C12,申込データ!#REF!,34,FALSE) &amp; "　" &amp; VLOOKUP($C12,申込データ!#REF!,35,FALSE)</f>
        <v>#REF!</v>
      </c>
      <c r="H13" s="99" t="e">
        <f>VLOOKUP($C12,申込データ!#REF!,39,FALSE) &amp; "　" &amp; VLOOKUP($C12,申込データ!#REF!,40,FALSE)</f>
        <v>#REF!</v>
      </c>
      <c r="I13" s="99" t="e">
        <f>VLOOKUP($C12,申込データ!#REF!,44,FALSE) &amp; "　" &amp; VLOOKUP($C12,申込データ!#REF!,45,FALSE)</f>
        <v>#REF!</v>
      </c>
      <c r="J13" s="99" t="e">
        <f>VLOOKUP($C12,申込データ!#REF!,49,FALSE) &amp; "　" &amp; VLOOKUP($C12,申込データ!#REF!,50,FALSE)</f>
        <v>#REF!</v>
      </c>
      <c r="K13" s="99" t="e">
        <f>VLOOKUP($C12,申込データ!#REF!,54,FALSE) &amp; "　" &amp; VLOOKUP($C12,申込データ!#REF!,55,FALSE)</f>
        <v>#REF!</v>
      </c>
      <c r="L13" s="99" t="e">
        <f>VLOOKUP($C12,申込データ!#REF!,59,FALSE) &amp; "　" &amp; VLOOKUP($C12,申込データ!#REF!,60,FALSE)</f>
        <v>#REF!</v>
      </c>
      <c r="M13" s="99" t="e">
        <f>VLOOKUP($C12,申込データ!#REF!,64,FALSE) &amp; "　" &amp; VLOOKUP($C12,申込データ!#REF!,65,FALSE)</f>
        <v>#REF!</v>
      </c>
      <c r="N13" s="99" t="e">
        <f>VLOOKUP($C12,申込データ!#REF!,69,FALSE) &amp; "　" &amp; VLOOKUP($C12,申込データ!#REF!,70,FALSE)</f>
        <v>#REF!</v>
      </c>
      <c r="O13" s="99" t="e">
        <f>VLOOKUP($C12,申込データ!#REF!,74,FALSE) &amp; "　" &amp; VLOOKUP($C12,申込データ!#REF!,75,FALSE)</f>
        <v>#REF!</v>
      </c>
      <c r="P13" s="99" t="e">
        <f>VLOOKUP($C12,申込データ!#REF!,79,FALSE) &amp; "　" &amp; VLOOKUP($C12,申込データ!#REF!,80,FALSE)</f>
        <v>#REF!</v>
      </c>
      <c r="Q13" s="99" t="e">
        <f>VLOOKUP($C12,申込データ!#REF!,84,FALSE) &amp; "　" &amp; VLOOKUP($C12,申込データ!#REF!,85,FALSE)</f>
        <v>#REF!</v>
      </c>
      <c r="R13" s="99" t="e">
        <f>VLOOKUP($C12,申込データ!#REF!,89,FALSE) &amp; "　" &amp; VLOOKUP($C12,申込データ!#REF!,90,FALSE)</f>
        <v>#REF!</v>
      </c>
      <c r="S13" s="95"/>
    </row>
    <row r="14" spans="1:19" ht="15.9">
      <c r="A14" s="95"/>
      <c r="B14" s="133">
        <v>5</v>
      </c>
      <c r="C14" s="135" t="e">
        <f>VLOOKUP(B14,#REF!,2,FALSE)</f>
        <v>#REF!</v>
      </c>
      <c r="D14" s="136"/>
      <c r="E14" s="137"/>
      <c r="F14" s="99" t="e">
        <f>VLOOKUP($C14,申込データ!#REF!,31,FALSE) &amp; "　" &amp; VLOOKUP($C14,申込データ!#REF!,32,FALSE)</f>
        <v>#REF!</v>
      </c>
      <c r="G14" s="99" t="e">
        <f>VLOOKUP($C14,申込データ!#REF!,36,FALSE) &amp; "　" &amp; VLOOKUP($C14,申込データ!#REF!,37,FALSE)</f>
        <v>#REF!</v>
      </c>
      <c r="H14" s="99" t="e">
        <f>VLOOKUP($C14,申込データ!#REF!,41,FALSE) &amp; "　" &amp; VLOOKUP($C14,申込データ!#REF!,42,FALSE)</f>
        <v>#REF!</v>
      </c>
      <c r="I14" s="99" t="e">
        <f>VLOOKUP($C14,申込データ!#REF!,46,FALSE) &amp; "　" &amp; VLOOKUP($C14,申込データ!#REF!,47,FALSE)</f>
        <v>#REF!</v>
      </c>
      <c r="J14" s="99" t="e">
        <f>VLOOKUP($C14,申込データ!#REF!,51,FALSE) &amp; "　" &amp; VLOOKUP($C14,申込データ!#REF!,52,FALSE)</f>
        <v>#REF!</v>
      </c>
      <c r="K14" s="99" t="e">
        <f>VLOOKUP($C14,申込データ!#REF!,56,FALSE) &amp; "　" &amp; VLOOKUP($C14,申込データ!#REF!,57,FALSE)</f>
        <v>#REF!</v>
      </c>
      <c r="L14" s="99" t="e">
        <f>VLOOKUP($C14,申込データ!#REF!,61,FALSE) &amp; "　" &amp; VLOOKUP($C14,申込データ!#REF!,62,FALSE)</f>
        <v>#REF!</v>
      </c>
      <c r="M14" s="99" t="e">
        <f>VLOOKUP($C14,申込データ!#REF!,66,FALSE) &amp; "　" &amp; VLOOKUP($C14,申込データ!#REF!,67,FALSE)</f>
        <v>#REF!</v>
      </c>
      <c r="N14" s="99" t="e">
        <f>VLOOKUP($C14,申込データ!#REF!,71,FALSE) &amp; "　" &amp; VLOOKUP($C14,申込データ!#REF!,72,FALSE)</f>
        <v>#REF!</v>
      </c>
      <c r="O14" s="99" t="e">
        <f>VLOOKUP($C14,申込データ!#REF!,76,FALSE) &amp; "　" &amp; VLOOKUP($C14,申込データ!#REF!,77,FALSE)</f>
        <v>#REF!</v>
      </c>
      <c r="P14" s="99" t="e">
        <f>VLOOKUP($C14,申込データ!#REF!,81,FALSE) &amp; "　" &amp; VLOOKUP($C14,申込データ!#REF!,82,FALSE)</f>
        <v>#REF!</v>
      </c>
      <c r="Q14" s="99" t="e">
        <f>VLOOKUP($C14,申込データ!#REF!,86,FALSE) &amp; "　" &amp; VLOOKUP($C14,申込データ!#REF!,87,FALSE)</f>
        <v>#REF!</v>
      </c>
      <c r="R14" s="99" t="e">
        <f>VLOOKUP($C14,申込データ!#REF!,91,FALSE) &amp; "　" &amp; VLOOKUP($C14,申込データ!#REF!,92,FALSE)</f>
        <v>#REF!</v>
      </c>
      <c r="S14" s="95"/>
    </row>
    <row r="15" spans="1:19" ht="30" customHeight="1">
      <c r="A15" s="95"/>
      <c r="B15" s="134"/>
      <c r="C15" s="138"/>
      <c r="D15" s="139"/>
      <c r="E15" s="140"/>
      <c r="F15" s="99" t="e">
        <f>VLOOKUP($C14,申込データ!#REF!,29,FALSE) &amp; "　" &amp; VLOOKUP($C14,申込データ!#REF!,30,FALSE)</f>
        <v>#REF!</v>
      </c>
      <c r="G15" s="99" t="e">
        <f>VLOOKUP($C14,申込データ!#REF!,34,FALSE) &amp; "　" &amp; VLOOKUP($C14,申込データ!#REF!,35,FALSE)</f>
        <v>#REF!</v>
      </c>
      <c r="H15" s="99" t="e">
        <f>VLOOKUP($C14,申込データ!#REF!,39,FALSE) &amp; "　" &amp; VLOOKUP($C14,申込データ!#REF!,40,FALSE)</f>
        <v>#REF!</v>
      </c>
      <c r="I15" s="99" t="e">
        <f>VLOOKUP($C14,申込データ!#REF!,44,FALSE) &amp; "　" &amp; VLOOKUP($C14,申込データ!#REF!,45,FALSE)</f>
        <v>#REF!</v>
      </c>
      <c r="J15" s="99" t="e">
        <f>VLOOKUP($C14,申込データ!#REF!,49,FALSE) &amp; "　" &amp; VLOOKUP($C14,申込データ!#REF!,50,FALSE)</f>
        <v>#REF!</v>
      </c>
      <c r="K15" s="99" t="e">
        <f>VLOOKUP($C14,申込データ!#REF!,54,FALSE) &amp; "　" &amp; VLOOKUP($C14,申込データ!#REF!,55,FALSE)</f>
        <v>#REF!</v>
      </c>
      <c r="L15" s="99" t="e">
        <f>VLOOKUP($C14,申込データ!#REF!,59,FALSE) &amp; "　" &amp; VLOOKUP($C14,申込データ!#REF!,60,FALSE)</f>
        <v>#REF!</v>
      </c>
      <c r="M15" s="99" t="e">
        <f>VLOOKUP($C14,申込データ!#REF!,64,FALSE) &amp; "　" &amp; VLOOKUP($C14,申込データ!#REF!,65,FALSE)</f>
        <v>#REF!</v>
      </c>
      <c r="N15" s="99" t="e">
        <f>VLOOKUP($C14,申込データ!#REF!,69,FALSE) &amp; "　" &amp; VLOOKUP($C14,申込データ!#REF!,70,FALSE)</f>
        <v>#REF!</v>
      </c>
      <c r="O15" s="99" t="e">
        <f>VLOOKUP($C14,申込データ!#REF!,74,FALSE) &amp; "　" &amp; VLOOKUP($C14,申込データ!#REF!,75,FALSE)</f>
        <v>#REF!</v>
      </c>
      <c r="P15" s="99" t="e">
        <f>VLOOKUP($C14,申込データ!#REF!,79,FALSE) &amp; "　" &amp; VLOOKUP($C14,申込データ!#REF!,80,FALSE)</f>
        <v>#REF!</v>
      </c>
      <c r="Q15" s="99" t="e">
        <f>VLOOKUP($C14,申込データ!#REF!,84,FALSE) &amp; "　" &amp; VLOOKUP($C14,申込データ!#REF!,85,FALSE)</f>
        <v>#REF!</v>
      </c>
      <c r="R15" s="99" t="e">
        <f>VLOOKUP($C14,申込データ!#REF!,89,FALSE) &amp; "　" &amp; VLOOKUP($C14,申込データ!#REF!,90,FALSE)</f>
        <v>#REF!</v>
      </c>
      <c r="S15" s="95"/>
    </row>
    <row r="16" spans="1:19" ht="15.9">
      <c r="A16" s="95"/>
      <c r="B16" s="133">
        <v>6</v>
      </c>
      <c r="C16" s="135" t="e">
        <f>VLOOKUP(B16,#REF!,2,FALSE)</f>
        <v>#REF!</v>
      </c>
      <c r="D16" s="136"/>
      <c r="E16" s="137"/>
      <c r="F16" s="99" t="e">
        <f>VLOOKUP($C16,申込データ!#REF!,31,FALSE) &amp; "　" &amp; VLOOKUP($C16,申込データ!#REF!,32,FALSE)</f>
        <v>#REF!</v>
      </c>
      <c r="G16" s="99" t="e">
        <f>VLOOKUP($C16,申込データ!#REF!,36,FALSE) &amp; "　" &amp; VLOOKUP($C16,申込データ!#REF!,37,FALSE)</f>
        <v>#REF!</v>
      </c>
      <c r="H16" s="99" t="e">
        <f>VLOOKUP($C16,申込データ!#REF!,41,FALSE) &amp; "　" &amp; VLOOKUP($C16,申込データ!#REF!,42,FALSE)</f>
        <v>#REF!</v>
      </c>
      <c r="I16" s="99" t="e">
        <f>VLOOKUP($C16,申込データ!#REF!,46,FALSE) &amp; "　" &amp; VLOOKUP($C16,申込データ!#REF!,47,FALSE)</f>
        <v>#REF!</v>
      </c>
      <c r="J16" s="99" t="e">
        <f>VLOOKUP($C16,申込データ!#REF!,51,FALSE) &amp; "　" &amp; VLOOKUP($C16,申込データ!#REF!,52,FALSE)</f>
        <v>#REF!</v>
      </c>
      <c r="K16" s="99" t="e">
        <f>VLOOKUP($C16,申込データ!#REF!,56,FALSE) &amp; "　" &amp; VLOOKUP($C16,申込データ!#REF!,57,FALSE)</f>
        <v>#REF!</v>
      </c>
      <c r="L16" s="99" t="e">
        <f>VLOOKUP($C16,申込データ!#REF!,61,FALSE) &amp; "　" &amp; VLOOKUP($C16,申込データ!#REF!,62,FALSE)</f>
        <v>#REF!</v>
      </c>
      <c r="M16" s="99" t="e">
        <f>VLOOKUP($C16,申込データ!#REF!,66,FALSE) &amp; "　" &amp; VLOOKUP($C16,申込データ!#REF!,67,FALSE)</f>
        <v>#REF!</v>
      </c>
      <c r="N16" s="99" t="e">
        <f>VLOOKUP($C16,申込データ!#REF!,71,FALSE) &amp; "　" &amp; VLOOKUP($C16,申込データ!#REF!,72,FALSE)</f>
        <v>#REF!</v>
      </c>
      <c r="O16" s="99" t="e">
        <f>VLOOKUP($C16,申込データ!#REF!,76,FALSE) &amp; "　" &amp; VLOOKUP($C16,申込データ!#REF!,77,FALSE)</f>
        <v>#REF!</v>
      </c>
      <c r="P16" s="123" t="e">
        <f>VLOOKUP($C16,申込データ!#REF!,81,FALSE) &amp; "　" &amp; VLOOKUP($C16,申込データ!#REF!,82,FALSE)</f>
        <v>#REF!</v>
      </c>
      <c r="Q16" s="123" t="e">
        <f>VLOOKUP($C16,申込データ!#REF!,86,FALSE) &amp; "　" &amp; VLOOKUP($C16,申込データ!#REF!,87,FALSE)</f>
        <v>#REF!</v>
      </c>
      <c r="R16" s="99" t="e">
        <f>VLOOKUP($C16,申込データ!#REF!,91,FALSE) &amp; "　" &amp; VLOOKUP($C16,申込データ!#REF!,92,FALSE)</f>
        <v>#REF!</v>
      </c>
      <c r="S16" s="95"/>
    </row>
    <row r="17" spans="1:19" ht="30" customHeight="1">
      <c r="A17" s="95"/>
      <c r="B17" s="134"/>
      <c r="C17" s="138"/>
      <c r="D17" s="139"/>
      <c r="E17" s="140"/>
      <c r="F17" s="99" t="e">
        <f>VLOOKUP($C16,申込データ!#REF!,29,FALSE) &amp; "　" &amp; VLOOKUP($C16,申込データ!#REF!,30,FALSE)</f>
        <v>#REF!</v>
      </c>
      <c r="G17" s="99" t="e">
        <f>VLOOKUP($C16,申込データ!#REF!,34,FALSE) &amp; "　" &amp; VLOOKUP($C16,申込データ!#REF!,35,FALSE)</f>
        <v>#REF!</v>
      </c>
      <c r="H17" s="99" t="e">
        <f>VLOOKUP($C16,申込データ!#REF!,39,FALSE) &amp; "　" &amp; VLOOKUP($C16,申込データ!#REF!,40,FALSE)</f>
        <v>#REF!</v>
      </c>
      <c r="I17" s="99" t="e">
        <f>VLOOKUP($C16,申込データ!#REF!,44,FALSE) &amp; "　" &amp; VLOOKUP($C16,申込データ!#REF!,45,FALSE)</f>
        <v>#REF!</v>
      </c>
      <c r="J17" s="99" t="e">
        <f>VLOOKUP($C16,申込データ!#REF!,49,FALSE) &amp; "　" &amp; VLOOKUP($C16,申込データ!#REF!,50,FALSE)</f>
        <v>#REF!</v>
      </c>
      <c r="K17" s="99" t="e">
        <f>VLOOKUP($C16,申込データ!#REF!,54,FALSE) &amp; "　" &amp; VLOOKUP($C16,申込データ!#REF!,55,FALSE)</f>
        <v>#REF!</v>
      </c>
      <c r="L17" s="99" t="e">
        <f>VLOOKUP($C16,申込データ!#REF!,59,FALSE) &amp; "　" &amp; VLOOKUP($C16,申込データ!#REF!,60,FALSE)</f>
        <v>#REF!</v>
      </c>
      <c r="M17" s="99" t="e">
        <f>VLOOKUP($C16,申込データ!#REF!,64,FALSE) &amp; "　" &amp; VLOOKUP($C16,申込データ!#REF!,65,FALSE)</f>
        <v>#REF!</v>
      </c>
      <c r="N17" s="99" t="e">
        <f>VLOOKUP($C16,申込データ!#REF!,69,FALSE) &amp; "　" &amp; VLOOKUP($C16,申込データ!#REF!,70,FALSE)</f>
        <v>#REF!</v>
      </c>
      <c r="O17" s="99" t="e">
        <f>VLOOKUP($C16,申込データ!#REF!,74,FALSE) &amp; "　" &amp; VLOOKUP($C16,申込データ!#REF!,75,FALSE)</f>
        <v>#REF!</v>
      </c>
      <c r="P17" s="123" t="e">
        <f>VLOOKUP($C16,申込データ!#REF!,79,FALSE) &amp; "　" &amp; VLOOKUP($C16,申込データ!#REF!,80,FALSE)</f>
        <v>#REF!</v>
      </c>
      <c r="Q17" s="123" t="e">
        <f>VLOOKUP($C16,申込データ!#REF!,84,FALSE) &amp; "　" &amp; VLOOKUP($C16,申込データ!#REF!,85,FALSE)</f>
        <v>#REF!</v>
      </c>
      <c r="R17" s="99" t="e">
        <f>VLOOKUP($C16,申込データ!#REF!,89,FALSE) &amp; "　" &amp; VLOOKUP($C16,申込データ!#REF!,90,FALSE)</f>
        <v>#REF!</v>
      </c>
      <c r="S17" s="95"/>
    </row>
    <row r="18" spans="1:19" ht="13.2" hidden="1" customHeight="1">
      <c r="A18" s="95"/>
      <c r="B18" s="141">
        <v>10</v>
      </c>
      <c r="C18" s="143" t="e">
        <f>VLOOKUP(B18,#REF!,2,FALSE)</f>
        <v>#REF!</v>
      </c>
      <c r="D18" s="144"/>
      <c r="E18" s="145"/>
      <c r="F18" s="96" t="e">
        <f>VLOOKUP($C18,申込データ!#REF!,31,FALSE) &amp; "　" &amp; VLOOKUP($C18,申込データ!#REF!,32,FALSE)</f>
        <v>#REF!</v>
      </c>
      <c r="G18" s="96" t="e">
        <f>VLOOKUP($C18,申込データ!#REF!,36,FALSE) &amp; "　" &amp; VLOOKUP($C18,申込データ!#REF!,37,FALSE)</f>
        <v>#REF!</v>
      </c>
      <c r="H18" s="96" t="e">
        <f>VLOOKUP($C18,申込データ!#REF!,41,FALSE) &amp; "　" &amp; VLOOKUP($C18,申込データ!#REF!,42,FALSE)</f>
        <v>#REF!</v>
      </c>
      <c r="I18" s="96" t="e">
        <f>VLOOKUP($C18,申込データ!#REF!,46,FALSE) &amp; "　" &amp; VLOOKUP($C18,申込データ!#REF!,47,FALSE)</f>
        <v>#REF!</v>
      </c>
      <c r="J18" s="96" t="e">
        <f>VLOOKUP($C18,申込データ!#REF!,51,FALSE) &amp; "　" &amp; VLOOKUP($C18,申込データ!#REF!,52,FALSE)</f>
        <v>#REF!</v>
      </c>
      <c r="K18" s="96" t="e">
        <f>VLOOKUP($C18,申込データ!#REF!,56,FALSE) &amp; "　" &amp; VLOOKUP($C18,申込データ!#REF!,57,FALSE)</f>
        <v>#REF!</v>
      </c>
      <c r="L18" s="96" t="e">
        <f>VLOOKUP($C18,申込データ!#REF!,61,FALSE) &amp; "　" &amp; VLOOKUP($C18,申込データ!#REF!,62,FALSE)</f>
        <v>#REF!</v>
      </c>
      <c r="M18" s="96" t="e">
        <f>VLOOKUP($C18,申込データ!#REF!,66,FALSE) &amp; "　" &amp; VLOOKUP($C18,申込データ!#REF!,67,FALSE)</f>
        <v>#REF!</v>
      </c>
      <c r="N18" s="96" t="e">
        <f>VLOOKUP($C18,申込データ!#REF!,71,FALSE) &amp; "　" &amp; VLOOKUP($C18,申込データ!#REF!,72,FALSE)</f>
        <v>#REF!</v>
      </c>
      <c r="O18" s="96" t="e">
        <f>VLOOKUP($C18,申込データ!#REF!,76,FALSE) &amp; "　" &amp; VLOOKUP($C18,申込データ!#REF!,77,FALSE)</f>
        <v>#REF!</v>
      </c>
      <c r="P18" s="96" t="e">
        <f>VLOOKUP($C18,申込データ!#REF!,81,FALSE) &amp; "　" &amp; VLOOKUP($C18,申込データ!#REF!,82,FALSE)</f>
        <v>#REF!</v>
      </c>
      <c r="Q18" s="96" t="e">
        <f>VLOOKUP($C18,申込データ!#REF!,86,FALSE) &amp; "　" &amp; VLOOKUP($C18,申込データ!#REF!,87,FALSE)</f>
        <v>#REF!</v>
      </c>
      <c r="R18" s="96" t="e">
        <f>VLOOKUP($C18,申込データ!#REF!,91,FALSE) &amp; "　" &amp; VLOOKUP($C18,申込データ!#REF!,92,FALSE)</f>
        <v>#REF!</v>
      </c>
      <c r="S18" s="95"/>
    </row>
    <row r="19" spans="1:19" ht="30" hidden="1" customHeight="1">
      <c r="A19" s="95"/>
      <c r="B19" s="142"/>
      <c r="C19" s="146"/>
      <c r="D19" s="147"/>
      <c r="E19" s="148"/>
      <c r="F19" s="96" t="e">
        <f>VLOOKUP($C18,申込データ!#REF!,29,FALSE) &amp; "　" &amp; VLOOKUP($C18,申込データ!#REF!,30,FALSE)</f>
        <v>#REF!</v>
      </c>
      <c r="G19" s="96" t="e">
        <f>VLOOKUP($C18,申込データ!#REF!,34,FALSE) &amp; "　" &amp; VLOOKUP($C18,申込データ!#REF!,35,FALSE)</f>
        <v>#REF!</v>
      </c>
      <c r="H19" s="96" t="e">
        <f>VLOOKUP($C18,申込データ!#REF!,39,FALSE) &amp; "　" &amp; VLOOKUP($C18,申込データ!#REF!,40,FALSE)</f>
        <v>#REF!</v>
      </c>
      <c r="I19" s="96" t="e">
        <f>VLOOKUP($C18,申込データ!#REF!,44,FALSE) &amp; "　" &amp; VLOOKUP($C18,申込データ!#REF!,45,FALSE)</f>
        <v>#REF!</v>
      </c>
      <c r="J19" s="96" t="e">
        <f>VLOOKUP($C18,申込データ!#REF!,49,FALSE) &amp; "　" &amp; VLOOKUP($C18,申込データ!#REF!,50,FALSE)</f>
        <v>#REF!</v>
      </c>
      <c r="K19" s="96" t="e">
        <f>VLOOKUP($C18,申込データ!#REF!,54,FALSE) &amp; "　" &amp; VLOOKUP($C18,申込データ!#REF!,55,FALSE)</f>
        <v>#REF!</v>
      </c>
      <c r="L19" s="96" t="e">
        <f>VLOOKUP($C18,申込データ!#REF!,59,FALSE) &amp; "　" &amp; VLOOKUP($C18,申込データ!#REF!,60,FALSE)</f>
        <v>#REF!</v>
      </c>
      <c r="M19" s="96" t="e">
        <f>VLOOKUP($C18,申込データ!#REF!,64,FALSE) &amp; "　" &amp; VLOOKUP($C18,申込データ!#REF!,65,FALSE)</f>
        <v>#REF!</v>
      </c>
      <c r="N19" s="96" t="e">
        <f>VLOOKUP($C18,申込データ!#REF!,69,FALSE) &amp; "　" &amp; VLOOKUP($C18,申込データ!#REF!,70,FALSE)</f>
        <v>#REF!</v>
      </c>
      <c r="O19" s="96" t="e">
        <f>VLOOKUP($C18,申込データ!#REF!,74,FALSE) &amp; "　" &amp; VLOOKUP($C18,申込データ!#REF!,75,FALSE)</f>
        <v>#REF!</v>
      </c>
      <c r="P19" s="96" t="e">
        <f>VLOOKUP($C18,申込データ!#REF!,79,FALSE) &amp; "　" &amp; VLOOKUP($C18,申込データ!#REF!,80,FALSE)</f>
        <v>#REF!</v>
      </c>
      <c r="Q19" s="96" t="e">
        <f>VLOOKUP($C18,申込データ!#REF!,84,FALSE) &amp; "　" &amp; VLOOKUP($C18,申込データ!#REF!,85,FALSE)</f>
        <v>#REF!</v>
      </c>
      <c r="R19" s="96" t="e">
        <f>VLOOKUP($C18,申込データ!#REF!,89,FALSE) &amp; "　" &amp; VLOOKUP($C18,申込データ!#REF!,90,FALSE)</f>
        <v>#REF!</v>
      </c>
      <c r="S19" s="95"/>
    </row>
    <row r="23" spans="1:19">
      <c r="C23" s="132"/>
      <c r="D23" s="132"/>
      <c r="E23" s="132"/>
    </row>
    <row r="24" spans="1:19">
      <c r="C24" s="132"/>
      <c r="D24" s="132"/>
      <c r="E24" s="132"/>
    </row>
    <row r="25" spans="1:19">
      <c r="C25" s="132"/>
      <c r="D25" s="132"/>
      <c r="E25" s="132"/>
    </row>
    <row r="26" spans="1:19">
      <c r="C26" s="132"/>
      <c r="D26" s="132"/>
      <c r="E26" s="132"/>
    </row>
    <row r="27" spans="1:19">
      <c r="C27" s="132"/>
      <c r="D27" s="132"/>
      <c r="E27" s="132"/>
    </row>
    <row r="28" spans="1:19">
      <c r="C28" s="132"/>
      <c r="D28" s="132"/>
      <c r="E28" s="132"/>
    </row>
    <row r="29" spans="1:19">
      <c r="C29" s="132"/>
      <c r="D29" s="132"/>
      <c r="E29" s="132"/>
    </row>
    <row r="30" spans="1:19">
      <c r="C30" s="132"/>
      <c r="D30" s="132"/>
      <c r="E30" s="132"/>
    </row>
    <row r="31" spans="1:19">
      <c r="C31" s="132"/>
      <c r="D31" s="132"/>
      <c r="E31" s="132"/>
    </row>
    <row r="33" s="93" customFormat="1"/>
    <row r="34" s="93" customFormat="1"/>
    <row r="35" s="93" customFormat="1"/>
    <row r="36" s="93" customFormat="1"/>
    <row r="37" s="93" customFormat="1"/>
  </sheetData>
  <mergeCells count="25">
    <mergeCell ref="A1:S1"/>
    <mergeCell ref="B3:R3"/>
    <mergeCell ref="B6:B7"/>
    <mergeCell ref="C6:E7"/>
    <mergeCell ref="B8:B9"/>
    <mergeCell ref="C8:E9"/>
    <mergeCell ref="C24:E24"/>
    <mergeCell ref="B10:B11"/>
    <mergeCell ref="C10:E11"/>
    <mergeCell ref="B12:B13"/>
    <mergeCell ref="C12:E13"/>
    <mergeCell ref="B14:B15"/>
    <mergeCell ref="C14:E15"/>
    <mergeCell ref="B16:B17"/>
    <mergeCell ref="C16:E17"/>
    <mergeCell ref="B18:B19"/>
    <mergeCell ref="C18:E19"/>
    <mergeCell ref="C23:E23"/>
    <mergeCell ref="C31:E31"/>
    <mergeCell ref="C25:E25"/>
    <mergeCell ref="C26:E26"/>
    <mergeCell ref="C27:E27"/>
    <mergeCell ref="C28:E28"/>
    <mergeCell ref="C29:E29"/>
    <mergeCell ref="C30:E30"/>
  </mergeCells>
  <phoneticPr fontId="1"/>
  <printOptions horizontalCentered="1"/>
  <pageMargins left="0.25" right="0.25" top="0.75" bottom="0.75" header="0.3" footer="0.3"/>
  <pageSetup paperSize="9" scale="7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4460-95C9-4C2E-BC91-14193A8CE591}">
  <sheetPr codeName="Sheet8">
    <tabColor rgb="FFFF0000"/>
    <pageSetUpPr fitToPage="1"/>
  </sheetPr>
  <dimension ref="A1:J26"/>
  <sheetViews>
    <sheetView topLeftCell="A2" zoomScaleNormal="100" workbookViewId="0">
      <selection activeCell="H17" sqref="H17"/>
    </sheetView>
  </sheetViews>
  <sheetFormatPr defaultRowHeight="13.3"/>
  <cols>
    <col min="1" max="1" width="6.85546875" style="19" customWidth="1"/>
    <col min="2" max="2" width="12.85546875" style="68" customWidth="1"/>
    <col min="3" max="3" width="6.7109375" style="69" customWidth="1"/>
    <col min="4" max="4" width="12.85546875" style="68" customWidth="1"/>
    <col min="5" max="5" width="3.2109375" style="68" customWidth="1"/>
    <col min="6" max="6" width="6.85546875" style="68" customWidth="1"/>
    <col min="7" max="7" width="12.85546875" style="68" customWidth="1"/>
    <col min="8" max="8" width="6.7109375" style="69" customWidth="1"/>
    <col min="9" max="9" width="12.85546875" style="68" customWidth="1"/>
    <col min="10" max="256" width="9" style="19"/>
    <col min="257" max="257" width="6.85546875" style="19" customWidth="1"/>
    <col min="258" max="258" width="12.85546875" style="19" customWidth="1"/>
    <col min="259" max="259" width="6.7109375" style="19" customWidth="1"/>
    <col min="260" max="260" width="12.85546875" style="19" customWidth="1"/>
    <col min="261" max="261" width="3.2109375" style="19" customWidth="1"/>
    <col min="262" max="262" width="6.85546875" style="19" customWidth="1"/>
    <col min="263" max="263" width="12.85546875" style="19" customWidth="1"/>
    <col min="264" max="264" width="6.7109375" style="19" customWidth="1"/>
    <col min="265" max="265" width="12.85546875" style="19" customWidth="1"/>
    <col min="266" max="512" width="9" style="19"/>
    <col min="513" max="513" width="6.85546875" style="19" customWidth="1"/>
    <col min="514" max="514" width="12.85546875" style="19" customWidth="1"/>
    <col min="515" max="515" width="6.7109375" style="19" customWidth="1"/>
    <col min="516" max="516" width="12.85546875" style="19" customWidth="1"/>
    <col min="517" max="517" width="3.2109375" style="19" customWidth="1"/>
    <col min="518" max="518" width="6.85546875" style="19" customWidth="1"/>
    <col min="519" max="519" width="12.85546875" style="19" customWidth="1"/>
    <col min="520" max="520" width="6.7109375" style="19" customWidth="1"/>
    <col min="521" max="521" width="12.85546875" style="19" customWidth="1"/>
    <col min="522" max="768" width="9" style="19"/>
    <col min="769" max="769" width="6.85546875" style="19" customWidth="1"/>
    <col min="770" max="770" width="12.85546875" style="19" customWidth="1"/>
    <col min="771" max="771" width="6.7109375" style="19" customWidth="1"/>
    <col min="772" max="772" width="12.85546875" style="19" customWidth="1"/>
    <col min="773" max="773" width="3.2109375" style="19" customWidth="1"/>
    <col min="774" max="774" width="6.85546875" style="19" customWidth="1"/>
    <col min="775" max="775" width="12.85546875" style="19" customWidth="1"/>
    <col min="776" max="776" width="6.7109375" style="19" customWidth="1"/>
    <col min="777" max="777" width="12.85546875" style="19" customWidth="1"/>
    <col min="778" max="1024" width="9" style="19"/>
    <col min="1025" max="1025" width="6.85546875" style="19" customWidth="1"/>
    <col min="1026" max="1026" width="12.85546875" style="19" customWidth="1"/>
    <col min="1027" max="1027" width="6.7109375" style="19" customWidth="1"/>
    <col min="1028" max="1028" width="12.85546875" style="19" customWidth="1"/>
    <col min="1029" max="1029" width="3.2109375" style="19" customWidth="1"/>
    <col min="1030" max="1030" width="6.85546875" style="19" customWidth="1"/>
    <col min="1031" max="1031" width="12.85546875" style="19" customWidth="1"/>
    <col min="1032" max="1032" width="6.7109375" style="19" customWidth="1"/>
    <col min="1033" max="1033" width="12.85546875" style="19" customWidth="1"/>
    <col min="1034" max="1280" width="9" style="19"/>
    <col min="1281" max="1281" width="6.85546875" style="19" customWidth="1"/>
    <col min="1282" max="1282" width="12.85546875" style="19" customWidth="1"/>
    <col min="1283" max="1283" width="6.7109375" style="19" customWidth="1"/>
    <col min="1284" max="1284" width="12.85546875" style="19" customWidth="1"/>
    <col min="1285" max="1285" width="3.2109375" style="19" customWidth="1"/>
    <col min="1286" max="1286" width="6.85546875" style="19" customWidth="1"/>
    <col min="1287" max="1287" width="12.85546875" style="19" customWidth="1"/>
    <col min="1288" max="1288" width="6.7109375" style="19" customWidth="1"/>
    <col min="1289" max="1289" width="12.85546875" style="19" customWidth="1"/>
    <col min="1290" max="1536" width="9" style="19"/>
    <col min="1537" max="1537" width="6.85546875" style="19" customWidth="1"/>
    <col min="1538" max="1538" width="12.85546875" style="19" customWidth="1"/>
    <col min="1539" max="1539" width="6.7109375" style="19" customWidth="1"/>
    <col min="1540" max="1540" width="12.85546875" style="19" customWidth="1"/>
    <col min="1541" max="1541" width="3.2109375" style="19" customWidth="1"/>
    <col min="1542" max="1542" width="6.85546875" style="19" customWidth="1"/>
    <col min="1543" max="1543" width="12.85546875" style="19" customWidth="1"/>
    <col min="1544" max="1544" width="6.7109375" style="19" customWidth="1"/>
    <col min="1545" max="1545" width="12.85546875" style="19" customWidth="1"/>
    <col min="1546" max="1792" width="9" style="19"/>
    <col min="1793" max="1793" width="6.85546875" style="19" customWidth="1"/>
    <col min="1794" max="1794" width="12.85546875" style="19" customWidth="1"/>
    <col min="1795" max="1795" width="6.7109375" style="19" customWidth="1"/>
    <col min="1796" max="1796" width="12.85546875" style="19" customWidth="1"/>
    <col min="1797" max="1797" width="3.2109375" style="19" customWidth="1"/>
    <col min="1798" max="1798" width="6.85546875" style="19" customWidth="1"/>
    <col min="1799" max="1799" width="12.85546875" style="19" customWidth="1"/>
    <col min="1800" max="1800" width="6.7109375" style="19" customWidth="1"/>
    <col min="1801" max="1801" width="12.85546875" style="19" customWidth="1"/>
    <col min="1802" max="2048" width="9" style="19"/>
    <col min="2049" max="2049" width="6.85546875" style="19" customWidth="1"/>
    <col min="2050" max="2050" width="12.85546875" style="19" customWidth="1"/>
    <col min="2051" max="2051" width="6.7109375" style="19" customWidth="1"/>
    <col min="2052" max="2052" width="12.85546875" style="19" customWidth="1"/>
    <col min="2053" max="2053" width="3.2109375" style="19" customWidth="1"/>
    <col min="2054" max="2054" width="6.85546875" style="19" customWidth="1"/>
    <col min="2055" max="2055" width="12.85546875" style="19" customWidth="1"/>
    <col min="2056" max="2056" width="6.7109375" style="19" customWidth="1"/>
    <col min="2057" max="2057" width="12.85546875" style="19" customWidth="1"/>
    <col min="2058" max="2304" width="9" style="19"/>
    <col min="2305" max="2305" width="6.85546875" style="19" customWidth="1"/>
    <col min="2306" max="2306" width="12.85546875" style="19" customWidth="1"/>
    <col min="2307" max="2307" width="6.7109375" style="19" customWidth="1"/>
    <col min="2308" max="2308" width="12.85546875" style="19" customWidth="1"/>
    <col min="2309" max="2309" width="3.2109375" style="19" customWidth="1"/>
    <col min="2310" max="2310" width="6.85546875" style="19" customWidth="1"/>
    <col min="2311" max="2311" width="12.85546875" style="19" customWidth="1"/>
    <col min="2312" max="2312" width="6.7109375" style="19" customWidth="1"/>
    <col min="2313" max="2313" width="12.85546875" style="19" customWidth="1"/>
    <col min="2314" max="2560" width="9" style="19"/>
    <col min="2561" max="2561" width="6.85546875" style="19" customWidth="1"/>
    <col min="2562" max="2562" width="12.85546875" style="19" customWidth="1"/>
    <col min="2563" max="2563" width="6.7109375" style="19" customWidth="1"/>
    <col min="2564" max="2564" width="12.85546875" style="19" customWidth="1"/>
    <col min="2565" max="2565" width="3.2109375" style="19" customWidth="1"/>
    <col min="2566" max="2566" width="6.85546875" style="19" customWidth="1"/>
    <col min="2567" max="2567" width="12.85546875" style="19" customWidth="1"/>
    <col min="2568" max="2568" width="6.7109375" style="19" customWidth="1"/>
    <col min="2569" max="2569" width="12.85546875" style="19" customWidth="1"/>
    <col min="2570" max="2816" width="9" style="19"/>
    <col min="2817" max="2817" width="6.85546875" style="19" customWidth="1"/>
    <col min="2818" max="2818" width="12.85546875" style="19" customWidth="1"/>
    <col min="2819" max="2819" width="6.7109375" style="19" customWidth="1"/>
    <col min="2820" max="2820" width="12.85546875" style="19" customWidth="1"/>
    <col min="2821" max="2821" width="3.2109375" style="19" customWidth="1"/>
    <col min="2822" max="2822" width="6.85546875" style="19" customWidth="1"/>
    <col min="2823" max="2823" width="12.85546875" style="19" customWidth="1"/>
    <col min="2824" max="2824" width="6.7109375" style="19" customWidth="1"/>
    <col min="2825" max="2825" width="12.85546875" style="19" customWidth="1"/>
    <col min="2826" max="3072" width="9" style="19"/>
    <col min="3073" max="3073" width="6.85546875" style="19" customWidth="1"/>
    <col min="3074" max="3074" width="12.85546875" style="19" customWidth="1"/>
    <col min="3075" max="3075" width="6.7109375" style="19" customWidth="1"/>
    <col min="3076" max="3076" width="12.85546875" style="19" customWidth="1"/>
    <col min="3077" max="3077" width="3.2109375" style="19" customWidth="1"/>
    <col min="3078" max="3078" width="6.85546875" style="19" customWidth="1"/>
    <col min="3079" max="3079" width="12.85546875" style="19" customWidth="1"/>
    <col min="3080" max="3080" width="6.7109375" style="19" customWidth="1"/>
    <col min="3081" max="3081" width="12.85546875" style="19" customWidth="1"/>
    <col min="3082" max="3328" width="9" style="19"/>
    <col min="3329" max="3329" width="6.85546875" style="19" customWidth="1"/>
    <col min="3330" max="3330" width="12.85546875" style="19" customWidth="1"/>
    <col min="3331" max="3331" width="6.7109375" style="19" customWidth="1"/>
    <col min="3332" max="3332" width="12.85546875" style="19" customWidth="1"/>
    <col min="3333" max="3333" width="3.2109375" style="19" customWidth="1"/>
    <col min="3334" max="3334" width="6.85546875" style="19" customWidth="1"/>
    <col min="3335" max="3335" width="12.85546875" style="19" customWidth="1"/>
    <col min="3336" max="3336" width="6.7109375" style="19" customWidth="1"/>
    <col min="3337" max="3337" width="12.85546875" style="19" customWidth="1"/>
    <col min="3338" max="3584" width="9" style="19"/>
    <col min="3585" max="3585" width="6.85546875" style="19" customWidth="1"/>
    <col min="3586" max="3586" width="12.85546875" style="19" customWidth="1"/>
    <col min="3587" max="3587" width="6.7109375" style="19" customWidth="1"/>
    <col min="3588" max="3588" width="12.85546875" style="19" customWidth="1"/>
    <col min="3589" max="3589" width="3.2109375" style="19" customWidth="1"/>
    <col min="3590" max="3590" width="6.85546875" style="19" customWidth="1"/>
    <col min="3591" max="3591" width="12.85546875" style="19" customWidth="1"/>
    <col min="3592" max="3592" width="6.7109375" style="19" customWidth="1"/>
    <col min="3593" max="3593" width="12.85546875" style="19" customWidth="1"/>
    <col min="3594" max="3840" width="9" style="19"/>
    <col min="3841" max="3841" width="6.85546875" style="19" customWidth="1"/>
    <col min="3842" max="3842" width="12.85546875" style="19" customWidth="1"/>
    <col min="3843" max="3843" width="6.7109375" style="19" customWidth="1"/>
    <col min="3844" max="3844" width="12.85546875" style="19" customWidth="1"/>
    <col min="3845" max="3845" width="3.2109375" style="19" customWidth="1"/>
    <col min="3846" max="3846" width="6.85546875" style="19" customWidth="1"/>
    <col min="3847" max="3847" width="12.85546875" style="19" customWidth="1"/>
    <col min="3848" max="3848" width="6.7109375" style="19" customWidth="1"/>
    <col min="3849" max="3849" width="12.85546875" style="19" customWidth="1"/>
    <col min="3850" max="4096" width="9" style="19"/>
    <col min="4097" max="4097" width="6.85546875" style="19" customWidth="1"/>
    <col min="4098" max="4098" width="12.85546875" style="19" customWidth="1"/>
    <col min="4099" max="4099" width="6.7109375" style="19" customWidth="1"/>
    <col min="4100" max="4100" width="12.85546875" style="19" customWidth="1"/>
    <col min="4101" max="4101" width="3.2109375" style="19" customWidth="1"/>
    <col min="4102" max="4102" width="6.85546875" style="19" customWidth="1"/>
    <col min="4103" max="4103" width="12.85546875" style="19" customWidth="1"/>
    <col min="4104" max="4104" width="6.7109375" style="19" customWidth="1"/>
    <col min="4105" max="4105" width="12.85546875" style="19" customWidth="1"/>
    <col min="4106" max="4352" width="9" style="19"/>
    <col min="4353" max="4353" width="6.85546875" style="19" customWidth="1"/>
    <col min="4354" max="4354" width="12.85546875" style="19" customWidth="1"/>
    <col min="4355" max="4355" width="6.7109375" style="19" customWidth="1"/>
    <col min="4356" max="4356" width="12.85546875" style="19" customWidth="1"/>
    <col min="4357" max="4357" width="3.2109375" style="19" customWidth="1"/>
    <col min="4358" max="4358" width="6.85546875" style="19" customWidth="1"/>
    <col min="4359" max="4359" width="12.85546875" style="19" customWidth="1"/>
    <col min="4360" max="4360" width="6.7109375" style="19" customWidth="1"/>
    <col min="4361" max="4361" width="12.85546875" style="19" customWidth="1"/>
    <col min="4362" max="4608" width="9" style="19"/>
    <col min="4609" max="4609" width="6.85546875" style="19" customWidth="1"/>
    <col min="4610" max="4610" width="12.85546875" style="19" customWidth="1"/>
    <col min="4611" max="4611" width="6.7109375" style="19" customWidth="1"/>
    <col min="4612" max="4612" width="12.85546875" style="19" customWidth="1"/>
    <col min="4613" max="4613" width="3.2109375" style="19" customWidth="1"/>
    <col min="4614" max="4614" width="6.85546875" style="19" customWidth="1"/>
    <col min="4615" max="4615" width="12.85546875" style="19" customWidth="1"/>
    <col min="4616" max="4616" width="6.7109375" style="19" customWidth="1"/>
    <col min="4617" max="4617" width="12.85546875" style="19" customWidth="1"/>
    <col min="4618" max="4864" width="9" style="19"/>
    <col min="4865" max="4865" width="6.85546875" style="19" customWidth="1"/>
    <col min="4866" max="4866" width="12.85546875" style="19" customWidth="1"/>
    <col min="4867" max="4867" width="6.7109375" style="19" customWidth="1"/>
    <col min="4868" max="4868" width="12.85546875" style="19" customWidth="1"/>
    <col min="4869" max="4869" width="3.2109375" style="19" customWidth="1"/>
    <col min="4870" max="4870" width="6.85546875" style="19" customWidth="1"/>
    <col min="4871" max="4871" width="12.85546875" style="19" customWidth="1"/>
    <col min="4872" max="4872" width="6.7109375" style="19" customWidth="1"/>
    <col min="4873" max="4873" width="12.85546875" style="19" customWidth="1"/>
    <col min="4874" max="5120" width="9" style="19"/>
    <col min="5121" max="5121" width="6.85546875" style="19" customWidth="1"/>
    <col min="5122" max="5122" width="12.85546875" style="19" customWidth="1"/>
    <col min="5123" max="5123" width="6.7109375" style="19" customWidth="1"/>
    <col min="5124" max="5124" width="12.85546875" style="19" customWidth="1"/>
    <col min="5125" max="5125" width="3.2109375" style="19" customWidth="1"/>
    <col min="5126" max="5126" width="6.85546875" style="19" customWidth="1"/>
    <col min="5127" max="5127" width="12.85546875" style="19" customWidth="1"/>
    <col min="5128" max="5128" width="6.7109375" style="19" customWidth="1"/>
    <col min="5129" max="5129" width="12.85546875" style="19" customWidth="1"/>
    <col min="5130" max="5376" width="9" style="19"/>
    <col min="5377" max="5377" width="6.85546875" style="19" customWidth="1"/>
    <col min="5378" max="5378" width="12.85546875" style="19" customWidth="1"/>
    <col min="5379" max="5379" width="6.7109375" style="19" customWidth="1"/>
    <col min="5380" max="5380" width="12.85546875" style="19" customWidth="1"/>
    <col min="5381" max="5381" width="3.2109375" style="19" customWidth="1"/>
    <col min="5382" max="5382" width="6.85546875" style="19" customWidth="1"/>
    <col min="5383" max="5383" width="12.85546875" style="19" customWidth="1"/>
    <col min="5384" max="5384" width="6.7109375" style="19" customWidth="1"/>
    <col min="5385" max="5385" width="12.85546875" style="19" customWidth="1"/>
    <col min="5386" max="5632" width="9" style="19"/>
    <col min="5633" max="5633" width="6.85546875" style="19" customWidth="1"/>
    <col min="5634" max="5634" width="12.85546875" style="19" customWidth="1"/>
    <col min="5635" max="5635" width="6.7109375" style="19" customWidth="1"/>
    <col min="5636" max="5636" width="12.85546875" style="19" customWidth="1"/>
    <col min="5637" max="5637" width="3.2109375" style="19" customWidth="1"/>
    <col min="5638" max="5638" width="6.85546875" style="19" customWidth="1"/>
    <col min="5639" max="5639" width="12.85546875" style="19" customWidth="1"/>
    <col min="5640" max="5640" width="6.7109375" style="19" customWidth="1"/>
    <col min="5641" max="5641" width="12.85546875" style="19" customWidth="1"/>
    <col min="5642" max="5888" width="9" style="19"/>
    <col min="5889" max="5889" width="6.85546875" style="19" customWidth="1"/>
    <col min="5890" max="5890" width="12.85546875" style="19" customWidth="1"/>
    <col min="5891" max="5891" width="6.7109375" style="19" customWidth="1"/>
    <col min="5892" max="5892" width="12.85546875" style="19" customWidth="1"/>
    <col min="5893" max="5893" width="3.2109375" style="19" customWidth="1"/>
    <col min="5894" max="5894" width="6.85546875" style="19" customWidth="1"/>
    <col min="5895" max="5895" width="12.85546875" style="19" customWidth="1"/>
    <col min="5896" max="5896" width="6.7109375" style="19" customWidth="1"/>
    <col min="5897" max="5897" width="12.85546875" style="19" customWidth="1"/>
    <col min="5898" max="6144" width="9" style="19"/>
    <col min="6145" max="6145" width="6.85546875" style="19" customWidth="1"/>
    <col min="6146" max="6146" width="12.85546875" style="19" customWidth="1"/>
    <col min="6147" max="6147" width="6.7109375" style="19" customWidth="1"/>
    <col min="6148" max="6148" width="12.85546875" style="19" customWidth="1"/>
    <col min="6149" max="6149" width="3.2109375" style="19" customWidth="1"/>
    <col min="6150" max="6150" width="6.85546875" style="19" customWidth="1"/>
    <col min="6151" max="6151" width="12.85546875" style="19" customWidth="1"/>
    <col min="6152" max="6152" width="6.7109375" style="19" customWidth="1"/>
    <col min="6153" max="6153" width="12.85546875" style="19" customWidth="1"/>
    <col min="6154" max="6400" width="9" style="19"/>
    <col min="6401" max="6401" width="6.85546875" style="19" customWidth="1"/>
    <col min="6402" max="6402" width="12.85546875" style="19" customWidth="1"/>
    <col min="6403" max="6403" width="6.7109375" style="19" customWidth="1"/>
    <col min="6404" max="6404" width="12.85546875" style="19" customWidth="1"/>
    <col min="6405" max="6405" width="3.2109375" style="19" customWidth="1"/>
    <col min="6406" max="6406" width="6.85546875" style="19" customWidth="1"/>
    <col min="6407" max="6407" width="12.85546875" style="19" customWidth="1"/>
    <col min="6408" max="6408" width="6.7109375" style="19" customWidth="1"/>
    <col min="6409" max="6409" width="12.85546875" style="19" customWidth="1"/>
    <col min="6410" max="6656" width="9" style="19"/>
    <col min="6657" max="6657" width="6.85546875" style="19" customWidth="1"/>
    <col min="6658" max="6658" width="12.85546875" style="19" customWidth="1"/>
    <col min="6659" max="6659" width="6.7109375" style="19" customWidth="1"/>
    <col min="6660" max="6660" width="12.85546875" style="19" customWidth="1"/>
    <col min="6661" max="6661" width="3.2109375" style="19" customWidth="1"/>
    <col min="6662" max="6662" width="6.85546875" style="19" customWidth="1"/>
    <col min="6663" max="6663" width="12.85546875" style="19" customWidth="1"/>
    <col min="6664" max="6664" width="6.7109375" style="19" customWidth="1"/>
    <col min="6665" max="6665" width="12.85546875" style="19" customWidth="1"/>
    <col min="6666" max="6912" width="9" style="19"/>
    <col min="6913" max="6913" width="6.85546875" style="19" customWidth="1"/>
    <col min="6914" max="6914" width="12.85546875" style="19" customWidth="1"/>
    <col min="6915" max="6915" width="6.7109375" style="19" customWidth="1"/>
    <col min="6916" max="6916" width="12.85546875" style="19" customWidth="1"/>
    <col min="6917" max="6917" width="3.2109375" style="19" customWidth="1"/>
    <col min="6918" max="6918" width="6.85546875" style="19" customWidth="1"/>
    <col min="6919" max="6919" width="12.85546875" style="19" customWidth="1"/>
    <col min="6920" max="6920" width="6.7109375" style="19" customWidth="1"/>
    <col min="6921" max="6921" width="12.85546875" style="19" customWidth="1"/>
    <col min="6922" max="7168" width="9" style="19"/>
    <col min="7169" max="7169" width="6.85546875" style="19" customWidth="1"/>
    <col min="7170" max="7170" width="12.85546875" style="19" customWidth="1"/>
    <col min="7171" max="7171" width="6.7109375" style="19" customWidth="1"/>
    <col min="7172" max="7172" width="12.85546875" style="19" customWidth="1"/>
    <col min="7173" max="7173" width="3.2109375" style="19" customWidth="1"/>
    <col min="7174" max="7174" width="6.85546875" style="19" customWidth="1"/>
    <col min="7175" max="7175" width="12.85546875" style="19" customWidth="1"/>
    <col min="7176" max="7176" width="6.7109375" style="19" customWidth="1"/>
    <col min="7177" max="7177" width="12.85546875" style="19" customWidth="1"/>
    <col min="7178" max="7424" width="9" style="19"/>
    <col min="7425" max="7425" width="6.85546875" style="19" customWidth="1"/>
    <col min="7426" max="7426" width="12.85546875" style="19" customWidth="1"/>
    <col min="7427" max="7427" width="6.7109375" style="19" customWidth="1"/>
    <col min="7428" max="7428" width="12.85546875" style="19" customWidth="1"/>
    <col min="7429" max="7429" width="3.2109375" style="19" customWidth="1"/>
    <col min="7430" max="7430" width="6.85546875" style="19" customWidth="1"/>
    <col min="7431" max="7431" width="12.85546875" style="19" customWidth="1"/>
    <col min="7432" max="7432" width="6.7109375" style="19" customWidth="1"/>
    <col min="7433" max="7433" width="12.85546875" style="19" customWidth="1"/>
    <col min="7434" max="7680" width="9" style="19"/>
    <col min="7681" max="7681" width="6.85546875" style="19" customWidth="1"/>
    <col min="7682" max="7682" width="12.85546875" style="19" customWidth="1"/>
    <col min="7683" max="7683" width="6.7109375" style="19" customWidth="1"/>
    <col min="7684" max="7684" width="12.85546875" style="19" customWidth="1"/>
    <col min="7685" max="7685" width="3.2109375" style="19" customWidth="1"/>
    <col min="7686" max="7686" width="6.85546875" style="19" customWidth="1"/>
    <col min="7687" max="7687" width="12.85546875" style="19" customWidth="1"/>
    <col min="7688" max="7688" width="6.7109375" style="19" customWidth="1"/>
    <col min="7689" max="7689" width="12.85546875" style="19" customWidth="1"/>
    <col min="7690" max="7936" width="9" style="19"/>
    <col min="7937" max="7937" width="6.85546875" style="19" customWidth="1"/>
    <col min="7938" max="7938" width="12.85546875" style="19" customWidth="1"/>
    <col min="7939" max="7939" width="6.7109375" style="19" customWidth="1"/>
    <col min="7940" max="7940" width="12.85546875" style="19" customWidth="1"/>
    <col min="7941" max="7941" width="3.2109375" style="19" customWidth="1"/>
    <col min="7942" max="7942" width="6.85546875" style="19" customWidth="1"/>
    <col min="7943" max="7943" width="12.85546875" style="19" customWidth="1"/>
    <col min="7944" max="7944" width="6.7109375" style="19" customWidth="1"/>
    <col min="7945" max="7945" width="12.85546875" style="19" customWidth="1"/>
    <col min="7946" max="8192" width="9" style="19"/>
    <col min="8193" max="8193" width="6.85546875" style="19" customWidth="1"/>
    <col min="8194" max="8194" width="12.85546875" style="19" customWidth="1"/>
    <col min="8195" max="8195" width="6.7109375" style="19" customWidth="1"/>
    <col min="8196" max="8196" width="12.85546875" style="19" customWidth="1"/>
    <col min="8197" max="8197" width="3.2109375" style="19" customWidth="1"/>
    <col min="8198" max="8198" width="6.85546875" style="19" customWidth="1"/>
    <col min="8199" max="8199" width="12.85546875" style="19" customWidth="1"/>
    <col min="8200" max="8200" width="6.7109375" style="19" customWidth="1"/>
    <col min="8201" max="8201" width="12.85546875" style="19" customWidth="1"/>
    <col min="8202" max="8448" width="9" style="19"/>
    <col min="8449" max="8449" width="6.85546875" style="19" customWidth="1"/>
    <col min="8450" max="8450" width="12.85546875" style="19" customWidth="1"/>
    <col min="8451" max="8451" width="6.7109375" style="19" customWidth="1"/>
    <col min="8452" max="8452" width="12.85546875" style="19" customWidth="1"/>
    <col min="8453" max="8453" width="3.2109375" style="19" customWidth="1"/>
    <col min="8454" max="8454" width="6.85546875" style="19" customWidth="1"/>
    <col min="8455" max="8455" width="12.85546875" style="19" customWidth="1"/>
    <col min="8456" max="8456" width="6.7109375" style="19" customWidth="1"/>
    <col min="8457" max="8457" width="12.85546875" style="19" customWidth="1"/>
    <col min="8458" max="8704" width="9" style="19"/>
    <col min="8705" max="8705" width="6.85546875" style="19" customWidth="1"/>
    <col min="8706" max="8706" width="12.85546875" style="19" customWidth="1"/>
    <col min="8707" max="8707" width="6.7109375" style="19" customWidth="1"/>
    <col min="8708" max="8708" width="12.85546875" style="19" customWidth="1"/>
    <col min="8709" max="8709" width="3.2109375" style="19" customWidth="1"/>
    <col min="8710" max="8710" width="6.85546875" style="19" customWidth="1"/>
    <col min="8711" max="8711" width="12.85546875" style="19" customWidth="1"/>
    <col min="8712" max="8712" width="6.7109375" style="19" customWidth="1"/>
    <col min="8713" max="8713" width="12.85546875" style="19" customWidth="1"/>
    <col min="8714" max="8960" width="9" style="19"/>
    <col min="8961" max="8961" width="6.85546875" style="19" customWidth="1"/>
    <col min="8962" max="8962" width="12.85546875" style="19" customWidth="1"/>
    <col min="8963" max="8963" width="6.7109375" style="19" customWidth="1"/>
    <col min="8964" max="8964" width="12.85546875" style="19" customWidth="1"/>
    <col min="8965" max="8965" width="3.2109375" style="19" customWidth="1"/>
    <col min="8966" max="8966" width="6.85546875" style="19" customWidth="1"/>
    <col min="8967" max="8967" width="12.85546875" style="19" customWidth="1"/>
    <col min="8968" max="8968" width="6.7109375" style="19" customWidth="1"/>
    <col min="8969" max="8969" width="12.85546875" style="19" customWidth="1"/>
    <col min="8970" max="9216" width="9" style="19"/>
    <col min="9217" max="9217" width="6.85546875" style="19" customWidth="1"/>
    <col min="9218" max="9218" width="12.85546875" style="19" customWidth="1"/>
    <col min="9219" max="9219" width="6.7109375" style="19" customWidth="1"/>
    <col min="9220" max="9220" width="12.85546875" style="19" customWidth="1"/>
    <col min="9221" max="9221" width="3.2109375" style="19" customWidth="1"/>
    <col min="9222" max="9222" width="6.85546875" style="19" customWidth="1"/>
    <col min="9223" max="9223" width="12.85546875" style="19" customWidth="1"/>
    <col min="9224" max="9224" width="6.7109375" style="19" customWidth="1"/>
    <col min="9225" max="9225" width="12.85546875" style="19" customWidth="1"/>
    <col min="9226" max="9472" width="9" style="19"/>
    <col min="9473" max="9473" width="6.85546875" style="19" customWidth="1"/>
    <col min="9474" max="9474" width="12.85546875" style="19" customWidth="1"/>
    <col min="9475" max="9475" width="6.7109375" style="19" customWidth="1"/>
    <col min="9476" max="9476" width="12.85546875" style="19" customWidth="1"/>
    <col min="9477" max="9477" width="3.2109375" style="19" customWidth="1"/>
    <col min="9478" max="9478" width="6.85546875" style="19" customWidth="1"/>
    <col min="9479" max="9479" width="12.85546875" style="19" customWidth="1"/>
    <col min="9480" max="9480" width="6.7109375" style="19" customWidth="1"/>
    <col min="9481" max="9481" width="12.85546875" style="19" customWidth="1"/>
    <col min="9482" max="9728" width="9" style="19"/>
    <col min="9729" max="9729" width="6.85546875" style="19" customWidth="1"/>
    <col min="9730" max="9730" width="12.85546875" style="19" customWidth="1"/>
    <col min="9731" max="9731" width="6.7109375" style="19" customWidth="1"/>
    <col min="9732" max="9732" width="12.85546875" style="19" customWidth="1"/>
    <col min="9733" max="9733" width="3.2109375" style="19" customWidth="1"/>
    <col min="9734" max="9734" width="6.85546875" style="19" customWidth="1"/>
    <col min="9735" max="9735" width="12.85546875" style="19" customWidth="1"/>
    <col min="9736" max="9736" width="6.7109375" style="19" customWidth="1"/>
    <col min="9737" max="9737" width="12.85546875" style="19" customWidth="1"/>
    <col min="9738" max="9984" width="9" style="19"/>
    <col min="9985" max="9985" width="6.85546875" style="19" customWidth="1"/>
    <col min="9986" max="9986" width="12.85546875" style="19" customWidth="1"/>
    <col min="9987" max="9987" width="6.7109375" style="19" customWidth="1"/>
    <col min="9988" max="9988" width="12.85546875" style="19" customWidth="1"/>
    <col min="9989" max="9989" width="3.2109375" style="19" customWidth="1"/>
    <col min="9990" max="9990" width="6.85546875" style="19" customWidth="1"/>
    <col min="9991" max="9991" width="12.85546875" style="19" customWidth="1"/>
    <col min="9992" max="9992" width="6.7109375" style="19" customWidth="1"/>
    <col min="9993" max="9993" width="12.85546875" style="19" customWidth="1"/>
    <col min="9994" max="10240" width="9" style="19"/>
    <col min="10241" max="10241" width="6.85546875" style="19" customWidth="1"/>
    <col min="10242" max="10242" width="12.85546875" style="19" customWidth="1"/>
    <col min="10243" max="10243" width="6.7109375" style="19" customWidth="1"/>
    <col min="10244" max="10244" width="12.85546875" style="19" customWidth="1"/>
    <col min="10245" max="10245" width="3.2109375" style="19" customWidth="1"/>
    <col min="10246" max="10246" width="6.85546875" style="19" customWidth="1"/>
    <col min="10247" max="10247" width="12.85546875" style="19" customWidth="1"/>
    <col min="10248" max="10248" width="6.7109375" style="19" customWidth="1"/>
    <col min="10249" max="10249" width="12.85546875" style="19" customWidth="1"/>
    <col min="10250" max="10496" width="9" style="19"/>
    <col min="10497" max="10497" width="6.85546875" style="19" customWidth="1"/>
    <col min="10498" max="10498" width="12.85546875" style="19" customWidth="1"/>
    <col min="10499" max="10499" width="6.7109375" style="19" customWidth="1"/>
    <col min="10500" max="10500" width="12.85546875" style="19" customWidth="1"/>
    <col min="10501" max="10501" width="3.2109375" style="19" customWidth="1"/>
    <col min="10502" max="10502" width="6.85546875" style="19" customWidth="1"/>
    <col min="10503" max="10503" width="12.85546875" style="19" customWidth="1"/>
    <col min="10504" max="10504" width="6.7109375" style="19" customWidth="1"/>
    <col min="10505" max="10505" width="12.85546875" style="19" customWidth="1"/>
    <col min="10506" max="10752" width="9" style="19"/>
    <col min="10753" max="10753" width="6.85546875" style="19" customWidth="1"/>
    <col min="10754" max="10754" width="12.85546875" style="19" customWidth="1"/>
    <col min="10755" max="10755" width="6.7109375" style="19" customWidth="1"/>
    <col min="10756" max="10756" width="12.85546875" style="19" customWidth="1"/>
    <col min="10757" max="10757" width="3.2109375" style="19" customWidth="1"/>
    <col min="10758" max="10758" width="6.85546875" style="19" customWidth="1"/>
    <col min="10759" max="10759" width="12.85546875" style="19" customWidth="1"/>
    <col min="10760" max="10760" width="6.7109375" style="19" customWidth="1"/>
    <col min="10761" max="10761" width="12.85546875" style="19" customWidth="1"/>
    <col min="10762" max="11008" width="9" style="19"/>
    <col min="11009" max="11009" width="6.85546875" style="19" customWidth="1"/>
    <col min="11010" max="11010" width="12.85546875" style="19" customWidth="1"/>
    <col min="11011" max="11011" width="6.7109375" style="19" customWidth="1"/>
    <col min="11012" max="11012" width="12.85546875" style="19" customWidth="1"/>
    <col min="11013" max="11013" width="3.2109375" style="19" customWidth="1"/>
    <col min="11014" max="11014" width="6.85546875" style="19" customWidth="1"/>
    <col min="11015" max="11015" width="12.85546875" style="19" customWidth="1"/>
    <col min="11016" max="11016" width="6.7109375" style="19" customWidth="1"/>
    <col min="11017" max="11017" width="12.85546875" style="19" customWidth="1"/>
    <col min="11018" max="11264" width="9" style="19"/>
    <col min="11265" max="11265" width="6.85546875" style="19" customWidth="1"/>
    <col min="11266" max="11266" width="12.85546875" style="19" customWidth="1"/>
    <col min="11267" max="11267" width="6.7109375" style="19" customWidth="1"/>
    <col min="11268" max="11268" width="12.85546875" style="19" customWidth="1"/>
    <col min="11269" max="11269" width="3.2109375" style="19" customWidth="1"/>
    <col min="11270" max="11270" width="6.85546875" style="19" customWidth="1"/>
    <col min="11271" max="11271" width="12.85546875" style="19" customWidth="1"/>
    <col min="11272" max="11272" width="6.7109375" style="19" customWidth="1"/>
    <col min="11273" max="11273" width="12.85546875" style="19" customWidth="1"/>
    <col min="11274" max="11520" width="9" style="19"/>
    <col min="11521" max="11521" width="6.85546875" style="19" customWidth="1"/>
    <col min="11522" max="11522" width="12.85546875" style="19" customWidth="1"/>
    <col min="11523" max="11523" width="6.7109375" style="19" customWidth="1"/>
    <col min="11524" max="11524" width="12.85546875" style="19" customWidth="1"/>
    <col min="11525" max="11525" width="3.2109375" style="19" customWidth="1"/>
    <col min="11526" max="11526" width="6.85546875" style="19" customWidth="1"/>
    <col min="11527" max="11527" width="12.85546875" style="19" customWidth="1"/>
    <col min="11528" max="11528" width="6.7109375" style="19" customWidth="1"/>
    <col min="11529" max="11529" width="12.85546875" style="19" customWidth="1"/>
    <col min="11530" max="11776" width="9" style="19"/>
    <col min="11777" max="11777" width="6.85546875" style="19" customWidth="1"/>
    <col min="11778" max="11778" width="12.85546875" style="19" customWidth="1"/>
    <col min="11779" max="11779" width="6.7109375" style="19" customWidth="1"/>
    <col min="11780" max="11780" width="12.85546875" style="19" customWidth="1"/>
    <col min="11781" max="11781" width="3.2109375" style="19" customWidth="1"/>
    <col min="11782" max="11782" width="6.85546875" style="19" customWidth="1"/>
    <col min="11783" max="11783" width="12.85546875" style="19" customWidth="1"/>
    <col min="11784" max="11784" width="6.7109375" style="19" customWidth="1"/>
    <col min="11785" max="11785" width="12.85546875" style="19" customWidth="1"/>
    <col min="11786" max="12032" width="9" style="19"/>
    <col min="12033" max="12033" width="6.85546875" style="19" customWidth="1"/>
    <col min="12034" max="12034" width="12.85546875" style="19" customWidth="1"/>
    <col min="12035" max="12035" width="6.7109375" style="19" customWidth="1"/>
    <col min="12036" max="12036" width="12.85546875" style="19" customWidth="1"/>
    <col min="12037" max="12037" width="3.2109375" style="19" customWidth="1"/>
    <col min="12038" max="12038" width="6.85546875" style="19" customWidth="1"/>
    <col min="12039" max="12039" width="12.85546875" style="19" customWidth="1"/>
    <col min="12040" max="12040" width="6.7109375" style="19" customWidth="1"/>
    <col min="12041" max="12041" width="12.85546875" style="19" customWidth="1"/>
    <col min="12042" max="12288" width="9" style="19"/>
    <col min="12289" max="12289" width="6.85546875" style="19" customWidth="1"/>
    <col min="12290" max="12290" width="12.85546875" style="19" customWidth="1"/>
    <col min="12291" max="12291" width="6.7109375" style="19" customWidth="1"/>
    <col min="12292" max="12292" width="12.85546875" style="19" customWidth="1"/>
    <col min="12293" max="12293" width="3.2109375" style="19" customWidth="1"/>
    <col min="12294" max="12294" width="6.85546875" style="19" customWidth="1"/>
    <col min="12295" max="12295" width="12.85546875" style="19" customWidth="1"/>
    <col min="12296" max="12296" width="6.7109375" style="19" customWidth="1"/>
    <col min="12297" max="12297" width="12.85546875" style="19" customWidth="1"/>
    <col min="12298" max="12544" width="9" style="19"/>
    <col min="12545" max="12545" width="6.85546875" style="19" customWidth="1"/>
    <col min="12546" max="12546" width="12.85546875" style="19" customWidth="1"/>
    <col min="12547" max="12547" width="6.7109375" style="19" customWidth="1"/>
    <col min="12548" max="12548" width="12.85546875" style="19" customWidth="1"/>
    <col min="12549" max="12549" width="3.2109375" style="19" customWidth="1"/>
    <col min="12550" max="12550" width="6.85546875" style="19" customWidth="1"/>
    <col min="12551" max="12551" width="12.85546875" style="19" customWidth="1"/>
    <col min="12552" max="12552" width="6.7109375" style="19" customWidth="1"/>
    <col min="12553" max="12553" width="12.85546875" style="19" customWidth="1"/>
    <col min="12554" max="12800" width="9" style="19"/>
    <col min="12801" max="12801" width="6.85546875" style="19" customWidth="1"/>
    <col min="12802" max="12802" width="12.85546875" style="19" customWidth="1"/>
    <col min="12803" max="12803" width="6.7109375" style="19" customWidth="1"/>
    <col min="12804" max="12804" width="12.85546875" style="19" customWidth="1"/>
    <col min="12805" max="12805" width="3.2109375" style="19" customWidth="1"/>
    <col min="12806" max="12806" width="6.85546875" style="19" customWidth="1"/>
    <col min="12807" max="12807" width="12.85546875" style="19" customWidth="1"/>
    <col min="12808" max="12808" width="6.7109375" style="19" customWidth="1"/>
    <col min="12809" max="12809" width="12.85546875" style="19" customWidth="1"/>
    <col min="12810" max="13056" width="9" style="19"/>
    <col min="13057" max="13057" width="6.85546875" style="19" customWidth="1"/>
    <col min="13058" max="13058" width="12.85546875" style="19" customWidth="1"/>
    <col min="13059" max="13059" width="6.7109375" style="19" customWidth="1"/>
    <col min="13060" max="13060" width="12.85546875" style="19" customWidth="1"/>
    <col min="13061" max="13061" width="3.2109375" style="19" customWidth="1"/>
    <col min="13062" max="13062" width="6.85546875" style="19" customWidth="1"/>
    <col min="13063" max="13063" width="12.85546875" style="19" customWidth="1"/>
    <col min="13064" max="13064" width="6.7109375" style="19" customWidth="1"/>
    <col min="13065" max="13065" width="12.85546875" style="19" customWidth="1"/>
    <col min="13066" max="13312" width="9" style="19"/>
    <col min="13313" max="13313" width="6.85546875" style="19" customWidth="1"/>
    <col min="13314" max="13314" width="12.85546875" style="19" customWidth="1"/>
    <col min="13315" max="13315" width="6.7109375" style="19" customWidth="1"/>
    <col min="13316" max="13316" width="12.85546875" style="19" customWidth="1"/>
    <col min="13317" max="13317" width="3.2109375" style="19" customWidth="1"/>
    <col min="13318" max="13318" width="6.85546875" style="19" customWidth="1"/>
    <col min="13319" max="13319" width="12.85546875" style="19" customWidth="1"/>
    <col min="13320" max="13320" width="6.7109375" style="19" customWidth="1"/>
    <col min="13321" max="13321" width="12.85546875" style="19" customWidth="1"/>
    <col min="13322" max="13568" width="9" style="19"/>
    <col min="13569" max="13569" width="6.85546875" style="19" customWidth="1"/>
    <col min="13570" max="13570" width="12.85546875" style="19" customWidth="1"/>
    <col min="13571" max="13571" width="6.7109375" style="19" customWidth="1"/>
    <col min="13572" max="13572" width="12.85546875" style="19" customWidth="1"/>
    <col min="13573" max="13573" width="3.2109375" style="19" customWidth="1"/>
    <col min="13574" max="13574" width="6.85546875" style="19" customWidth="1"/>
    <col min="13575" max="13575" width="12.85546875" style="19" customWidth="1"/>
    <col min="13576" max="13576" width="6.7109375" style="19" customWidth="1"/>
    <col min="13577" max="13577" width="12.85546875" style="19" customWidth="1"/>
    <col min="13578" max="13824" width="9" style="19"/>
    <col min="13825" max="13825" width="6.85546875" style="19" customWidth="1"/>
    <col min="13826" max="13826" width="12.85546875" style="19" customWidth="1"/>
    <col min="13827" max="13827" width="6.7109375" style="19" customWidth="1"/>
    <col min="13828" max="13828" width="12.85546875" style="19" customWidth="1"/>
    <col min="13829" max="13829" width="3.2109375" style="19" customWidth="1"/>
    <col min="13830" max="13830" width="6.85546875" style="19" customWidth="1"/>
    <col min="13831" max="13831" width="12.85546875" style="19" customWidth="1"/>
    <col min="13832" max="13832" width="6.7109375" style="19" customWidth="1"/>
    <col min="13833" max="13833" width="12.85546875" style="19" customWidth="1"/>
    <col min="13834" max="14080" width="9" style="19"/>
    <col min="14081" max="14081" width="6.85546875" style="19" customWidth="1"/>
    <col min="14082" max="14082" width="12.85546875" style="19" customWidth="1"/>
    <col min="14083" max="14083" width="6.7109375" style="19" customWidth="1"/>
    <col min="14084" max="14084" width="12.85546875" style="19" customWidth="1"/>
    <col min="14085" max="14085" width="3.2109375" style="19" customWidth="1"/>
    <col min="14086" max="14086" width="6.85546875" style="19" customWidth="1"/>
    <col min="14087" max="14087" width="12.85546875" style="19" customWidth="1"/>
    <col min="14088" max="14088" width="6.7109375" style="19" customWidth="1"/>
    <col min="14089" max="14089" width="12.85546875" style="19" customWidth="1"/>
    <col min="14090" max="14336" width="9" style="19"/>
    <col min="14337" max="14337" width="6.85546875" style="19" customWidth="1"/>
    <col min="14338" max="14338" width="12.85546875" style="19" customWidth="1"/>
    <col min="14339" max="14339" width="6.7109375" style="19" customWidth="1"/>
    <col min="14340" max="14340" width="12.85546875" style="19" customWidth="1"/>
    <col min="14341" max="14341" width="3.2109375" style="19" customWidth="1"/>
    <col min="14342" max="14342" width="6.85546875" style="19" customWidth="1"/>
    <col min="14343" max="14343" width="12.85546875" style="19" customWidth="1"/>
    <col min="14344" max="14344" width="6.7109375" style="19" customWidth="1"/>
    <col min="14345" max="14345" width="12.85546875" style="19" customWidth="1"/>
    <col min="14346" max="14592" width="9" style="19"/>
    <col min="14593" max="14593" width="6.85546875" style="19" customWidth="1"/>
    <col min="14594" max="14594" width="12.85546875" style="19" customWidth="1"/>
    <col min="14595" max="14595" width="6.7109375" style="19" customWidth="1"/>
    <col min="14596" max="14596" width="12.85546875" style="19" customWidth="1"/>
    <col min="14597" max="14597" width="3.2109375" style="19" customWidth="1"/>
    <col min="14598" max="14598" width="6.85546875" style="19" customWidth="1"/>
    <col min="14599" max="14599" width="12.85546875" style="19" customWidth="1"/>
    <col min="14600" max="14600" width="6.7109375" style="19" customWidth="1"/>
    <col min="14601" max="14601" width="12.85546875" style="19" customWidth="1"/>
    <col min="14602" max="14848" width="9" style="19"/>
    <col min="14849" max="14849" width="6.85546875" style="19" customWidth="1"/>
    <col min="14850" max="14850" width="12.85546875" style="19" customWidth="1"/>
    <col min="14851" max="14851" width="6.7109375" style="19" customWidth="1"/>
    <col min="14852" max="14852" width="12.85546875" style="19" customWidth="1"/>
    <col min="14853" max="14853" width="3.2109375" style="19" customWidth="1"/>
    <col min="14854" max="14854" width="6.85546875" style="19" customWidth="1"/>
    <col min="14855" max="14855" width="12.85546875" style="19" customWidth="1"/>
    <col min="14856" max="14856" width="6.7109375" style="19" customWidth="1"/>
    <col min="14857" max="14857" width="12.85546875" style="19" customWidth="1"/>
    <col min="14858" max="15104" width="9" style="19"/>
    <col min="15105" max="15105" width="6.85546875" style="19" customWidth="1"/>
    <col min="15106" max="15106" width="12.85546875" style="19" customWidth="1"/>
    <col min="15107" max="15107" width="6.7109375" style="19" customWidth="1"/>
    <col min="15108" max="15108" width="12.85546875" style="19" customWidth="1"/>
    <col min="15109" max="15109" width="3.2109375" style="19" customWidth="1"/>
    <col min="15110" max="15110" width="6.85546875" style="19" customWidth="1"/>
    <col min="15111" max="15111" width="12.85546875" style="19" customWidth="1"/>
    <col min="15112" max="15112" width="6.7109375" style="19" customWidth="1"/>
    <col min="15113" max="15113" width="12.85546875" style="19" customWidth="1"/>
    <col min="15114" max="15360" width="9" style="19"/>
    <col min="15361" max="15361" width="6.85546875" style="19" customWidth="1"/>
    <col min="15362" max="15362" width="12.85546875" style="19" customWidth="1"/>
    <col min="15363" max="15363" width="6.7109375" style="19" customWidth="1"/>
    <col min="15364" max="15364" width="12.85546875" style="19" customWidth="1"/>
    <col min="15365" max="15365" width="3.2109375" style="19" customWidth="1"/>
    <col min="15366" max="15366" width="6.85546875" style="19" customWidth="1"/>
    <col min="15367" max="15367" width="12.85546875" style="19" customWidth="1"/>
    <col min="15368" max="15368" width="6.7109375" style="19" customWidth="1"/>
    <col min="15369" max="15369" width="12.85546875" style="19" customWidth="1"/>
    <col min="15370" max="15616" width="9" style="19"/>
    <col min="15617" max="15617" width="6.85546875" style="19" customWidth="1"/>
    <col min="15618" max="15618" width="12.85546875" style="19" customWidth="1"/>
    <col min="15619" max="15619" width="6.7109375" style="19" customWidth="1"/>
    <col min="15620" max="15620" width="12.85546875" style="19" customWidth="1"/>
    <col min="15621" max="15621" width="3.2109375" style="19" customWidth="1"/>
    <col min="15622" max="15622" width="6.85546875" style="19" customWidth="1"/>
    <col min="15623" max="15623" width="12.85546875" style="19" customWidth="1"/>
    <col min="15624" max="15624" width="6.7109375" style="19" customWidth="1"/>
    <col min="15625" max="15625" width="12.85546875" style="19" customWidth="1"/>
    <col min="15626" max="15872" width="9" style="19"/>
    <col min="15873" max="15873" width="6.85546875" style="19" customWidth="1"/>
    <col min="15874" max="15874" width="12.85546875" style="19" customWidth="1"/>
    <col min="15875" max="15875" width="6.7109375" style="19" customWidth="1"/>
    <col min="15876" max="15876" width="12.85546875" style="19" customWidth="1"/>
    <col min="15877" max="15877" width="3.2109375" style="19" customWidth="1"/>
    <col min="15878" max="15878" width="6.85546875" style="19" customWidth="1"/>
    <col min="15879" max="15879" width="12.85546875" style="19" customWidth="1"/>
    <col min="15880" max="15880" width="6.7109375" style="19" customWidth="1"/>
    <col min="15881" max="15881" width="12.85546875" style="19" customWidth="1"/>
    <col min="15882" max="16128" width="9" style="19"/>
    <col min="16129" max="16129" width="6.85546875" style="19" customWidth="1"/>
    <col min="16130" max="16130" width="12.85546875" style="19" customWidth="1"/>
    <col min="16131" max="16131" width="6.7109375" style="19" customWidth="1"/>
    <col min="16132" max="16132" width="12.85546875" style="19" customWidth="1"/>
    <col min="16133" max="16133" width="3.2109375" style="19" customWidth="1"/>
    <col min="16134" max="16134" width="6.85546875" style="19" customWidth="1"/>
    <col min="16135" max="16135" width="12.85546875" style="19" customWidth="1"/>
    <col min="16136" max="16136" width="6.7109375" style="19" customWidth="1"/>
    <col min="16137" max="16137" width="12.85546875" style="19" customWidth="1"/>
    <col min="16138" max="16384" width="9" style="19"/>
  </cols>
  <sheetData>
    <row r="1" spans="1:10" ht="21" customHeight="1">
      <c r="A1" s="151" t="str">
        <f>メニュー!D4&amp;"年度　"&amp;メニュー!D3</f>
        <v>2026年度　実業団女子対抗テニス大会</v>
      </c>
      <c r="B1" s="151"/>
      <c r="C1" s="151"/>
      <c r="D1" s="151"/>
      <c r="E1" s="151"/>
      <c r="F1" s="151"/>
      <c r="G1" s="151"/>
      <c r="H1" s="151"/>
      <c r="I1" s="151"/>
    </row>
    <row r="2" spans="1:10" ht="17.25" customHeight="1">
      <c r="A2" s="67"/>
    </row>
    <row r="3" spans="1:10" ht="19.5" customHeight="1">
      <c r="A3" s="70" t="s">
        <v>212</v>
      </c>
      <c r="F3" s="71" t="s">
        <v>213</v>
      </c>
    </row>
    <row r="4" spans="1:10" ht="19.5" customHeight="1">
      <c r="A4" s="72" t="s">
        <v>268</v>
      </c>
      <c r="B4" s="73" t="e">
        <f>#REF!</f>
        <v>#REF!</v>
      </c>
      <c r="C4" s="74" t="s">
        <v>259</v>
      </c>
      <c r="D4" s="73" t="e">
        <f>#REF!</f>
        <v>#REF!</v>
      </c>
      <c r="F4" s="72" t="s">
        <v>269</v>
      </c>
      <c r="G4" s="73" t="e">
        <f>#REF!</f>
        <v>#REF!</v>
      </c>
      <c r="H4" s="74" t="s">
        <v>257</v>
      </c>
      <c r="I4" s="73" t="e">
        <f>#REF!</f>
        <v>#REF!</v>
      </c>
    </row>
    <row r="5" spans="1:10" ht="30" customHeight="1">
      <c r="A5" s="75" t="s">
        <v>214</v>
      </c>
      <c r="B5" s="76" t="e">
        <f>#REF! &amp; CHAR(10) &amp;#REF!</f>
        <v>#REF!</v>
      </c>
      <c r="C5" s="77" t="s">
        <v>260</v>
      </c>
      <c r="D5" s="76" t="e">
        <f>#REF! &amp; CHAR(10) &amp;#REF!</f>
        <v>#REF!</v>
      </c>
      <c r="F5" s="75" t="s">
        <v>214</v>
      </c>
      <c r="G5" s="76" t="e">
        <f>#REF! &amp; CHAR(10) &amp;#REF!</f>
        <v>#REF!</v>
      </c>
      <c r="H5" s="78" t="s">
        <v>266</v>
      </c>
      <c r="I5" s="76" t="e">
        <f>#REF! &amp; CHAR(10) &amp;#REF!</f>
        <v>#REF!</v>
      </c>
    </row>
    <row r="6" spans="1:10" ht="30" customHeight="1">
      <c r="A6" s="75" t="s">
        <v>215</v>
      </c>
      <c r="B6" s="75" t="e">
        <f>#REF!</f>
        <v>#REF!</v>
      </c>
      <c r="C6" s="77" t="s">
        <v>261</v>
      </c>
      <c r="D6" s="75" t="e">
        <f>#REF!</f>
        <v>#REF!</v>
      </c>
      <c r="F6" s="75" t="s">
        <v>215</v>
      </c>
      <c r="G6" s="75" t="e">
        <f>#REF!</f>
        <v>#REF!</v>
      </c>
      <c r="H6" s="78" t="s">
        <v>265</v>
      </c>
      <c r="I6" s="75" t="e">
        <f>#REF!</f>
        <v>#REF!</v>
      </c>
    </row>
    <row r="7" spans="1:10" ht="30" customHeight="1">
      <c r="A7" s="75" t="s">
        <v>216</v>
      </c>
      <c r="B7" s="75" t="e">
        <f>#REF!</f>
        <v>#REF!</v>
      </c>
      <c r="C7" s="77" t="s">
        <v>262</v>
      </c>
      <c r="D7" s="75" t="e">
        <f>#REF!</f>
        <v>#REF!</v>
      </c>
      <c r="F7" s="75" t="s">
        <v>216</v>
      </c>
      <c r="G7" s="75" t="e">
        <f>#REF!</f>
        <v>#REF!</v>
      </c>
      <c r="H7" s="78" t="s">
        <v>265</v>
      </c>
      <c r="I7" s="75" t="e">
        <f>#REF!</f>
        <v>#REF!</v>
      </c>
    </row>
    <row r="8" spans="1:10" ht="14.25" customHeight="1"/>
    <row r="9" spans="1:10" ht="19.5" customHeight="1">
      <c r="A9" s="70" t="s">
        <v>217</v>
      </c>
      <c r="F9" s="71" t="s">
        <v>217</v>
      </c>
    </row>
    <row r="10" spans="1:10" ht="19.5" customHeight="1">
      <c r="A10" s="72" t="s">
        <v>270</v>
      </c>
      <c r="B10" s="73" t="e">
        <f>#REF!</f>
        <v>#REF!</v>
      </c>
      <c r="C10" s="74" t="s">
        <v>258</v>
      </c>
      <c r="D10" s="73" t="e">
        <f>#REF!</f>
        <v>#REF!</v>
      </c>
      <c r="F10" s="72" t="s">
        <v>271</v>
      </c>
      <c r="G10" s="73" t="e">
        <f>#REF!</f>
        <v>#REF!</v>
      </c>
      <c r="H10" s="74" t="s">
        <v>259</v>
      </c>
      <c r="I10" s="73" t="e">
        <f>#REF!</f>
        <v>#REF!</v>
      </c>
    </row>
    <row r="11" spans="1:10" ht="30" customHeight="1">
      <c r="A11" s="75" t="s">
        <v>214</v>
      </c>
      <c r="B11" s="76" t="e">
        <f>B5</f>
        <v>#REF!</v>
      </c>
      <c r="C11" s="78" t="s">
        <v>267</v>
      </c>
      <c r="D11" s="76" t="e">
        <f>#REF! &amp; CHAR(10) &amp;#REF!</f>
        <v>#REF!</v>
      </c>
      <c r="F11" s="75" t="s">
        <v>214</v>
      </c>
      <c r="G11" s="76" t="e">
        <f>#REF! &amp; CHAR(10) &amp;#REF!</f>
        <v>#REF!</v>
      </c>
      <c r="H11" s="78" t="s">
        <v>264</v>
      </c>
      <c r="I11" s="76" t="e">
        <f>#REF! &amp; CHAR(10) &amp;#REF!</f>
        <v>#REF!</v>
      </c>
    </row>
    <row r="12" spans="1:10" ht="18" customHeight="1">
      <c r="A12" s="75" t="s">
        <v>215</v>
      </c>
      <c r="B12" s="75" t="e">
        <f>B6</f>
        <v>#REF!</v>
      </c>
      <c r="C12" s="78" t="s">
        <v>261</v>
      </c>
      <c r="D12" s="75" t="e">
        <f>G6</f>
        <v>#REF!</v>
      </c>
      <c r="F12" s="75" t="s">
        <v>215</v>
      </c>
      <c r="G12" s="75" t="e">
        <f>I6</f>
        <v>#REF!</v>
      </c>
      <c r="H12" s="78" t="s">
        <v>261</v>
      </c>
      <c r="I12" s="75" t="e">
        <f>#REF!</f>
        <v>#REF!</v>
      </c>
      <c r="J12" s="79"/>
    </row>
    <row r="13" spans="1:10" ht="18" customHeight="1">
      <c r="A13" s="75" t="s">
        <v>216</v>
      </c>
      <c r="B13" s="75" t="e">
        <f>B7</f>
        <v>#REF!</v>
      </c>
      <c r="C13" s="78" t="s">
        <v>266</v>
      </c>
      <c r="D13" s="75" t="e">
        <f>G7</f>
        <v>#REF!</v>
      </c>
      <c r="F13" s="75" t="s">
        <v>216</v>
      </c>
      <c r="G13" s="75" t="e">
        <f>I7</f>
        <v>#REF!</v>
      </c>
      <c r="H13" s="78" t="s">
        <v>264</v>
      </c>
      <c r="I13" s="75" t="e">
        <f>#REF!</f>
        <v>#REF!</v>
      </c>
    </row>
    <row r="14" spans="1:10" ht="12.75" customHeight="1">
      <c r="A14" s="18"/>
      <c r="B14" s="18"/>
      <c r="C14" s="80"/>
      <c r="D14" s="18"/>
      <c r="F14" s="18"/>
      <c r="G14" s="18"/>
      <c r="H14" s="80"/>
      <c r="I14" s="18"/>
    </row>
    <row r="15" spans="1:10" ht="19.5" customHeight="1">
      <c r="A15" s="70" t="s">
        <v>218</v>
      </c>
      <c r="F15" s="71" t="s">
        <v>218</v>
      </c>
    </row>
    <row r="16" spans="1:10" ht="19.5" customHeight="1">
      <c r="A16" s="72" t="s">
        <v>272</v>
      </c>
      <c r="B16" s="73" t="e">
        <f>#REF!</f>
        <v>#REF!</v>
      </c>
      <c r="C16" s="74" t="s">
        <v>257</v>
      </c>
      <c r="D16" s="73" t="e">
        <f>#REF!</f>
        <v>#REF!</v>
      </c>
      <c r="F16" s="72" t="s">
        <v>219</v>
      </c>
      <c r="G16" s="73" t="e">
        <f>#REF!</f>
        <v>#REF!</v>
      </c>
      <c r="H16" s="74" t="s">
        <v>273</v>
      </c>
      <c r="I16" s="73" t="e">
        <f>#REF!</f>
        <v>#REF!</v>
      </c>
    </row>
    <row r="17" spans="1:9" ht="30" customHeight="1">
      <c r="A17" s="75" t="s">
        <v>214</v>
      </c>
      <c r="B17" s="76" t="e">
        <f>B5</f>
        <v>#REF!</v>
      </c>
      <c r="C17" s="78" t="s">
        <v>265</v>
      </c>
      <c r="D17" s="76" t="e">
        <f>#REF! &amp; CHAR(10) &amp;#REF!</f>
        <v>#REF!</v>
      </c>
      <c r="F17" s="75" t="s">
        <v>214</v>
      </c>
      <c r="G17" s="76" t="e">
        <f>#REF! &amp; CHAR(10) &amp;#REF!</f>
        <v>#REF!</v>
      </c>
      <c r="H17" s="78" t="s">
        <v>274</v>
      </c>
      <c r="I17" s="76" t="e">
        <f>#REF! &amp; CHAR(10) &amp;#REF!</f>
        <v>#REF!</v>
      </c>
    </row>
    <row r="18" spans="1:9" ht="18" customHeight="1">
      <c r="A18" s="75" t="s">
        <v>215</v>
      </c>
      <c r="B18" s="75" t="e">
        <f>#REF!</f>
        <v>#REF!</v>
      </c>
      <c r="C18" s="78" t="s">
        <v>265</v>
      </c>
      <c r="D18" s="75" t="e">
        <f>#REF!</f>
        <v>#REF!</v>
      </c>
      <c r="F18" s="75" t="s">
        <v>215</v>
      </c>
      <c r="G18" s="75" t="e">
        <f>#REF!</f>
        <v>#REF!</v>
      </c>
      <c r="H18" s="78" t="s">
        <v>275</v>
      </c>
      <c r="I18" s="75" t="e">
        <f>#REF!</f>
        <v>#REF!</v>
      </c>
    </row>
    <row r="19" spans="1:9" ht="18" customHeight="1">
      <c r="A19" s="75" t="s">
        <v>216</v>
      </c>
      <c r="B19" s="75" t="e">
        <f>#REF!</f>
        <v>#REF!</v>
      </c>
      <c r="C19" s="78" t="s">
        <v>265</v>
      </c>
      <c r="D19" s="75" t="e">
        <f>#REF!</f>
        <v>#REF!</v>
      </c>
      <c r="F19" s="75" t="s">
        <v>216</v>
      </c>
      <c r="G19" s="75" t="e">
        <f>#REF!</f>
        <v>#REF!</v>
      </c>
      <c r="H19" s="78" t="s">
        <v>276</v>
      </c>
      <c r="I19" s="75" t="e">
        <f>#REF!</f>
        <v>#REF!</v>
      </c>
    </row>
    <row r="20" spans="1:9" ht="18" customHeight="1">
      <c r="A20" s="18"/>
      <c r="B20" s="18"/>
      <c r="C20" s="81"/>
      <c r="D20" s="18"/>
      <c r="F20" s="18"/>
      <c r="G20" s="18"/>
      <c r="H20" s="81"/>
      <c r="I20" s="18"/>
    </row>
    <row r="21" spans="1:9" ht="19.5" customHeight="1">
      <c r="A21" s="70" t="s">
        <v>218</v>
      </c>
      <c r="F21" s="70" t="s">
        <v>221</v>
      </c>
    </row>
    <row r="22" spans="1:9" ht="19.5" customHeight="1">
      <c r="A22" s="72" t="s">
        <v>220</v>
      </c>
      <c r="B22" s="73" t="e">
        <f>#REF!</f>
        <v>#REF!</v>
      </c>
      <c r="C22" s="74" t="s">
        <v>263</v>
      </c>
      <c r="D22" s="73" t="e">
        <f>#REF!</f>
        <v>#REF!</v>
      </c>
      <c r="F22" s="72" t="s">
        <v>222</v>
      </c>
      <c r="G22" s="73" t="e">
        <f>#REF!</f>
        <v>#REF!</v>
      </c>
      <c r="H22" s="74" t="s">
        <v>273</v>
      </c>
      <c r="I22" s="73" t="e">
        <f>#REF!</f>
        <v>#REF!</v>
      </c>
    </row>
    <row r="23" spans="1:9" ht="30" customHeight="1">
      <c r="A23" s="75" t="s">
        <v>214</v>
      </c>
      <c r="B23" s="76" t="e">
        <f>#REF! &amp; CHAR(10) &amp;#REF!</f>
        <v>#REF!</v>
      </c>
      <c r="C23" s="78" t="s">
        <v>277</v>
      </c>
      <c r="D23" s="76" t="e">
        <f>#REF! &amp; CHAR(10) &amp;#REF!</f>
        <v>#REF!</v>
      </c>
      <c r="F23" s="75" t="s">
        <v>214</v>
      </c>
      <c r="G23" s="76" t="e">
        <f>#REF! &amp; CHAR(10) &amp;#REF!</f>
        <v>#REF!</v>
      </c>
      <c r="H23" s="78" t="s">
        <v>274</v>
      </c>
      <c r="I23" s="76" t="e">
        <f>#REF! &amp; CHAR(10) &amp;#REF!</f>
        <v>#REF!</v>
      </c>
    </row>
    <row r="24" spans="1:9" ht="18" customHeight="1">
      <c r="A24" s="75" t="s">
        <v>215</v>
      </c>
      <c r="B24" s="75" t="e">
        <f>#REF!</f>
        <v>#REF!</v>
      </c>
      <c r="C24" s="78" t="s">
        <v>264</v>
      </c>
      <c r="D24" s="75" t="e">
        <f>#REF!</f>
        <v>#REF!</v>
      </c>
      <c r="F24" s="75" t="s">
        <v>215</v>
      </c>
      <c r="G24" s="75" t="e">
        <f>#REF!</f>
        <v>#REF!</v>
      </c>
      <c r="H24" s="78" t="s">
        <v>278</v>
      </c>
      <c r="I24" s="75" t="e">
        <f>#REF!</f>
        <v>#REF!</v>
      </c>
    </row>
    <row r="25" spans="1:9" ht="18" customHeight="1">
      <c r="A25" s="75" t="s">
        <v>216</v>
      </c>
      <c r="B25" s="75" t="e">
        <f>#REF!</f>
        <v>#REF!</v>
      </c>
      <c r="C25" s="78" t="s">
        <v>264</v>
      </c>
      <c r="D25" s="75" t="e">
        <f>#REF!</f>
        <v>#REF!</v>
      </c>
      <c r="F25" s="75" t="s">
        <v>216</v>
      </c>
      <c r="G25" s="75" t="e">
        <f>#REF!</f>
        <v>#REF!</v>
      </c>
      <c r="H25" s="78" t="s">
        <v>267</v>
      </c>
      <c r="I25" s="75" t="e">
        <f>#REF!</f>
        <v>#REF!</v>
      </c>
    </row>
    <row r="26" spans="1:9" ht="18" customHeight="1">
      <c r="A26" s="18"/>
      <c r="B26" s="18"/>
      <c r="C26" s="81"/>
      <c r="D26" s="18"/>
      <c r="F26" s="18"/>
      <c r="G26" s="18"/>
      <c r="H26" s="81"/>
      <c r="I26" s="18"/>
    </row>
  </sheetData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2ED6-BF1F-45E7-B228-877B17B64FDD}">
  <sheetPr codeName="Sheet7">
    <pageSetUpPr fitToPage="1"/>
  </sheetPr>
  <dimension ref="A2:I25"/>
  <sheetViews>
    <sheetView tabSelected="1" view="pageBreakPreview" zoomScale="60" zoomScaleNormal="100" workbookViewId="0">
      <selection activeCell="H17" sqref="H17"/>
    </sheetView>
  </sheetViews>
  <sheetFormatPr defaultRowHeight="14.6"/>
  <cols>
    <col min="1" max="3" width="8.7109375" style="100" customWidth="1"/>
    <col min="4" max="4" width="8.85546875" style="100" customWidth="1"/>
    <col min="5" max="5" width="5.140625" style="100" customWidth="1"/>
    <col min="6" max="6" width="9" style="100"/>
    <col min="7" max="9" width="8.7109375" style="100" customWidth="1"/>
    <col min="10" max="10" width="1.140625" style="100" customWidth="1"/>
    <col min="11" max="256" width="9" style="100"/>
    <col min="257" max="259" width="8.7109375" style="100" customWidth="1"/>
    <col min="260" max="260" width="8.85546875" style="100" customWidth="1"/>
    <col min="261" max="261" width="5.140625" style="100" customWidth="1"/>
    <col min="262" max="262" width="9" style="100"/>
    <col min="263" max="265" width="8.7109375" style="100" customWidth="1"/>
    <col min="266" max="266" width="1.140625" style="100" customWidth="1"/>
    <col min="267" max="512" width="9" style="100"/>
    <col min="513" max="515" width="8.7109375" style="100" customWidth="1"/>
    <col min="516" max="516" width="8.85546875" style="100" customWidth="1"/>
    <col min="517" max="517" width="5.140625" style="100" customWidth="1"/>
    <col min="518" max="518" width="9" style="100"/>
    <col min="519" max="521" width="8.7109375" style="100" customWidth="1"/>
    <col min="522" max="522" width="1.140625" style="100" customWidth="1"/>
    <col min="523" max="768" width="9" style="100"/>
    <col min="769" max="771" width="8.7109375" style="100" customWidth="1"/>
    <col min="772" max="772" width="8.85546875" style="100" customWidth="1"/>
    <col min="773" max="773" width="5.140625" style="100" customWidth="1"/>
    <col min="774" max="774" width="9" style="100"/>
    <col min="775" max="777" width="8.7109375" style="100" customWidth="1"/>
    <col min="778" max="778" width="1.140625" style="100" customWidth="1"/>
    <col min="779" max="1024" width="9" style="100"/>
    <col min="1025" max="1027" width="8.7109375" style="100" customWidth="1"/>
    <col min="1028" max="1028" width="8.85546875" style="100" customWidth="1"/>
    <col min="1029" max="1029" width="5.140625" style="100" customWidth="1"/>
    <col min="1030" max="1030" width="9" style="100"/>
    <col min="1031" max="1033" width="8.7109375" style="100" customWidth="1"/>
    <col min="1034" max="1034" width="1.140625" style="100" customWidth="1"/>
    <col min="1035" max="1280" width="9" style="100"/>
    <col min="1281" max="1283" width="8.7109375" style="100" customWidth="1"/>
    <col min="1284" max="1284" width="8.85546875" style="100" customWidth="1"/>
    <col min="1285" max="1285" width="5.140625" style="100" customWidth="1"/>
    <col min="1286" max="1286" width="9" style="100"/>
    <col min="1287" max="1289" width="8.7109375" style="100" customWidth="1"/>
    <col min="1290" max="1290" width="1.140625" style="100" customWidth="1"/>
    <col min="1291" max="1536" width="9" style="100"/>
    <col min="1537" max="1539" width="8.7109375" style="100" customWidth="1"/>
    <col min="1540" max="1540" width="8.85546875" style="100" customWidth="1"/>
    <col min="1541" max="1541" width="5.140625" style="100" customWidth="1"/>
    <col min="1542" max="1542" width="9" style="100"/>
    <col min="1543" max="1545" width="8.7109375" style="100" customWidth="1"/>
    <col min="1546" max="1546" width="1.140625" style="100" customWidth="1"/>
    <col min="1547" max="1792" width="9" style="100"/>
    <col min="1793" max="1795" width="8.7109375" style="100" customWidth="1"/>
    <col min="1796" max="1796" width="8.85546875" style="100" customWidth="1"/>
    <col min="1797" max="1797" width="5.140625" style="100" customWidth="1"/>
    <col min="1798" max="1798" width="9" style="100"/>
    <col min="1799" max="1801" width="8.7109375" style="100" customWidth="1"/>
    <col min="1802" max="1802" width="1.140625" style="100" customWidth="1"/>
    <col min="1803" max="2048" width="9" style="100"/>
    <col min="2049" max="2051" width="8.7109375" style="100" customWidth="1"/>
    <col min="2052" max="2052" width="8.85546875" style="100" customWidth="1"/>
    <col min="2053" max="2053" width="5.140625" style="100" customWidth="1"/>
    <col min="2054" max="2054" width="9" style="100"/>
    <col min="2055" max="2057" width="8.7109375" style="100" customWidth="1"/>
    <col min="2058" max="2058" width="1.140625" style="100" customWidth="1"/>
    <col min="2059" max="2304" width="9" style="100"/>
    <col min="2305" max="2307" width="8.7109375" style="100" customWidth="1"/>
    <col min="2308" max="2308" width="8.85546875" style="100" customWidth="1"/>
    <col min="2309" max="2309" width="5.140625" style="100" customWidth="1"/>
    <col min="2310" max="2310" width="9" style="100"/>
    <col min="2311" max="2313" width="8.7109375" style="100" customWidth="1"/>
    <col min="2314" max="2314" width="1.140625" style="100" customWidth="1"/>
    <col min="2315" max="2560" width="9" style="100"/>
    <col min="2561" max="2563" width="8.7109375" style="100" customWidth="1"/>
    <col min="2564" max="2564" width="8.85546875" style="100" customWidth="1"/>
    <col min="2565" max="2565" width="5.140625" style="100" customWidth="1"/>
    <col min="2566" max="2566" width="9" style="100"/>
    <col min="2567" max="2569" width="8.7109375" style="100" customWidth="1"/>
    <col min="2570" max="2570" width="1.140625" style="100" customWidth="1"/>
    <col min="2571" max="2816" width="9" style="100"/>
    <col min="2817" max="2819" width="8.7109375" style="100" customWidth="1"/>
    <col min="2820" max="2820" width="8.85546875" style="100" customWidth="1"/>
    <col min="2821" max="2821" width="5.140625" style="100" customWidth="1"/>
    <col min="2822" max="2822" width="9" style="100"/>
    <col min="2823" max="2825" width="8.7109375" style="100" customWidth="1"/>
    <col min="2826" max="2826" width="1.140625" style="100" customWidth="1"/>
    <col min="2827" max="3072" width="9" style="100"/>
    <col min="3073" max="3075" width="8.7109375" style="100" customWidth="1"/>
    <col min="3076" max="3076" width="8.85546875" style="100" customWidth="1"/>
    <col min="3077" max="3077" width="5.140625" style="100" customWidth="1"/>
    <col min="3078" max="3078" width="9" style="100"/>
    <col min="3079" max="3081" width="8.7109375" style="100" customWidth="1"/>
    <col min="3082" max="3082" width="1.140625" style="100" customWidth="1"/>
    <col min="3083" max="3328" width="9" style="100"/>
    <col min="3329" max="3331" width="8.7109375" style="100" customWidth="1"/>
    <col min="3332" max="3332" width="8.85546875" style="100" customWidth="1"/>
    <col min="3333" max="3333" width="5.140625" style="100" customWidth="1"/>
    <col min="3334" max="3334" width="9" style="100"/>
    <col min="3335" max="3337" width="8.7109375" style="100" customWidth="1"/>
    <col min="3338" max="3338" width="1.140625" style="100" customWidth="1"/>
    <col min="3339" max="3584" width="9" style="100"/>
    <col min="3585" max="3587" width="8.7109375" style="100" customWidth="1"/>
    <col min="3588" max="3588" width="8.85546875" style="100" customWidth="1"/>
    <col min="3589" max="3589" width="5.140625" style="100" customWidth="1"/>
    <col min="3590" max="3590" width="9" style="100"/>
    <col min="3591" max="3593" width="8.7109375" style="100" customWidth="1"/>
    <col min="3594" max="3594" width="1.140625" style="100" customWidth="1"/>
    <col min="3595" max="3840" width="9" style="100"/>
    <col min="3841" max="3843" width="8.7109375" style="100" customWidth="1"/>
    <col min="3844" max="3844" width="8.85546875" style="100" customWidth="1"/>
    <col min="3845" max="3845" width="5.140625" style="100" customWidth="1"/>
    <col min="3846" max="3846" width="9" style="100"/>
    <col min="3847" max="3849" width="8.7109375" style="100" customWidth="1"/>
    <col min="3850" max="3850" width="1.140625" style="100" customWidth="1"/>
    <col min="3851" max="4096" width="9" style="100"/>
    <col min="4097" max="4099" width="8.7109375" style="100" customWidth="1"/>
    <col min="4100" max="4100" width="8.85546875" style="100" customWidth="1"/>
    <col min="4101" max="4101" width="5.140625" style="100" customWidth="1"/>
    <col min="4102" max="4102" width="9" style="100"/>
    <col min="4103" max="4105" width="8.7109375" style="100" customWidth="1"/>
    <col min="4106" max="4106" width="1.140625" style="100" customWidth="1"/>
    <col min="4107" max="4352" width="9" style="100"/>
    <col min="4353" max="4355" width="8.7109375" style="100" customWidth="1"/>
    <col min="4356" max="4356" width="8.85546875" style="100" customWidth="1"/>
    <col min="4357" max="4357" width="5.140625" style="100" customWidth="1"/>
    <col min="4358" max="4358" width="9" style="100"/>
    <col min="4359" max="4361" width="8.7109375" style="100" customWidth="1"/>
    <col min="4362" max="4362" width="1.140625" style="100" customWidth="1"/>
    <col min="4363" max="4608" width="9" style="100"/>
    <col min="4609" max="4611" width="8.7109375" style="100" customWidth="1"/>
    <col min="4612" max="4612" width="8.85546875" style="100" customWidth="1"/>
    <col min="4613" max="4613" width="5.140625" style="100" customWidth="1"/>
    <col min="4614" max="4614" width="9" style="100"/>
    <col min="4615" max="4617" width="8.7109375" style="100" customWidth="1"/>
    <col min="4618" max="4618" width="1.140625" style="100" customWidth="1"/>
    <col min="4619" max="4864" width="9" style="100"/>
    <col min="4865" max="4867" width="8.7109375" style="100" customWidth="1"/>
    <col min="4868" max="4868" width="8.85546875" style="100" customWidth="1"/>
    <col min="4869" max="4869" width="5.140625" style="100" customWidth="1"/>
    <col min="4870" max="4870" width="9" style="100"/>
    <col min="4871" max="4873" width="8.7109375" style="100" customWidth="1"/>
    <col min="4874" max="4874" width="1.140625" style="100" customWidth="1"/>
    <col min="4875" max="5120" width="9" style="100"/>
    <col min="5121" max="5123" width="8.7109375" style="100" customWidth="1"/>
    <col min="5124" max="5124" width="8.85546875" style="100" customWidth="1"/>
    <col min="5125" max="5125" width="5.140625" style="100" customWidth="1"/>
    <col min="5126" max="5126" width="9" style="100"/>
    <col min="5127" max="5129" width="8.7109375" style="100" customWidth="1"/>
    <col min="5130" max="5130" width="1.140625" style="100" customWidth="1"/>
    <col min="5131" max="5376" width="9" style="100"/>
    <col min="5377" max="5379" width="8.7109375" style="100" customWidth="1"/>
    <col min="5380" max="5380" width="8.85546875" style="100" customWidth="1"/>
    <col min="5381" max="5381" width="5.140625" style="100" customWidth="1"/>
    <col min="5382" max="5382" width="9" style="100"/>
    <col min="5383" max="5385" width="8.7109375" style="100" customWidth="1"/>
    <col min="5386" max="5386" width="1.140625" style="100" customWidth="1"/>
    <col min="5387" max="5632" width="9" style="100"/>
    <col min="5633" max="5635" width="8.7109375" style="100" customWidth="1"/>
    <col min="5636" max="5636" width="8.85546875" style="100" customWidth="1"/>
    <col min="5637" max="5637" width="5.140625" style="100" customWidth="1"/>
    <col min="5638" max="5638" width="9" style="100"/>
    <col min="5639" max="5641" width="8.7109375" style="100" customWidth="1"/>
    <col min="5642" max="5642" width="1.140625" style="100" customWidth="1"/>
    <col min="5643" max="5888" width="9" style="100"/>
    <col min="5889" max="5891" width="8.7109375" style="100" customWidth="1"/>
    <col min="5892" max="5892" width="8.85546875" style="100" customWidth="1"/>
    <col min="5893" max="5893" width="5.140625" style="100" customWidth="1"/>
    <col min="5894" max="5894" width="9" style="100"/>
    <col min="5895" max="5897" width="8.7109375" style="100" customWidth="1"/>
    <col min="5898" max="5898" width="1.140625" style="100" customWidth="1"/>
    <col min="5899" max="6144" width="9" style="100"/>
    <col min="6145" max="6147" width="8.7109375" style="100" customWidth="1"/>
    <col min="6148" max="6148" width="8.85546875" style="100" customWidth="1"/>
    <col min="6149" max="6149" width="5.140625" style="100" customWidth="1"/>
    <col min="6150" max="6150" width="9" style="100"/>
    <col min="6151" max="6153" width="8.7109375" style="100" customWidth="1"/>
    <col min="6154" max="6154" width="1.140625" style="100" customWidth="1"/>
    <col min="6155" max="6400" width="9" style="100"/>
    <col min="6401" max="6403" width="8.7109375" style="100" customWidth="1"/>
    <col min="6404" max="6404" width="8.85546875" style="100" customWidth="1"/>
    <col min="6405" max="6405" width="5.140625" style="100" customWidth="1"/>
    <col min="6406" max="6406" width="9" style="100"/>
    <col min="6407" max="6409" width="8.7109375" style="100" customWidth="1"/>
    <col min="6410" max="6410" width="1.140625" style="100" customWidth="1"/>
    <col min="6411" max="6656" width="9" style="100"/>
    <col min="6657" max="6659" width="8.7109375" style="100" customWidth="1"/>
    <col min="6660" max="6660" width="8.85546875" style="100" customWidth="1"/>
    <col min="6661" max="6661" width="5.140625" style="100" customWidth="1"/>
    <col min="6662" max="6662" width="9" style="100"/>
    <col min="6663" max="6665" width="8.7109375" style="100" customWidth="1"/>
    <col min="6666" max="6666" width="1.140625" style="100" customWidth="1"/>
    <col min="6667" max="6912" width="9" style="100"/>
    <col min="6913" max="6915" width="8.7109375" style="100" customWidth="1"/>
    <col min="6916" max="6916" width="8.85546875" style="100" customWidth="1"/>
    <col min="6917" max="6917" width="5.140625" style="100" customWidth="1"/>
    <col min="6918" max="6918" width="9" style="100"/>
    <col min="6919" max="6921" width="8.7109375" style="100" customWidth="1"/>
    <col min="6922" max="6922" width="1.140625" style="100" customWidth="1"/>
    <col min="6923" max="7168" width="9" style="100"/>
    <col min="7169" max="7171" width="8.7109375" style="100" customWidth="1"/>
    <col min="7172" max="7172" width="8.85546875" style="100" customWidth="1"/>
    <col min="7173" max="7173" width="5.140625" style="100" customWidth="1"/>
    <col min="7174" max="7174" width="9" style="100"/>
    <col min="7175" max="7177" width="8.7109375" style="100" customWidth="1"/>
    <col min="7178" max="7178" width="1.140625" style="100" customWidth="1"/>
    <col min="7179" max="7424" width="9" style="100"/>
    <col min="7425" max="7427" width="8.7109375" style="100" customWidth="1"/>
    <col min="7428" max="7428" width="8.85546875" style="100" customWidth="1"/>
    <col min="7429" max="7429" width="5.140625" style="100" customWidth="1"/>
    <col min="7430" max="7430" width="9" style="100"/>
    <col min="7431" max="7433" width="8.7109375" style="100" customWidth="1"/>
    <col min="7434" max="7434" width="1.140625" style="100" customWidth="1"/>
    <col min="7435" max="7680" width="9" style="100"/>
    <col min="7681" max="7683" width="8.7109375" style="100" customWidth="1"/>
    <col min="7684" max="7684" width="8.85546875" style="100" customWidth="1"/>
    <col min="7685" max="7685" width="5.140625" style="100" customWidth="1"/>
    <col min="7686" max="7686" width="9" style="100"/>
    <col min="7687" max="7689" width="8.7109375" style="100" customWidth="1"/>
    <col min="7690" max="7690" width="1.140625" style="100" customWidth="1"/>
    <col min="7691" max="7936" width="9" style="100"/>
    <col min="7937" max="7939" width="8.7109375" style="100" customWidth="1"/>
    <col min="7940" max="7940" width="8.85546875" style="100" customWidth="1"/>
    <col min="7941" max="7941" width="5.140625" style="100" customWidth="1"/>
    <col min="7942" max="7942" width="9" style="100"/>
    <col min="7943" max="7945" width="8.7109375" style="100" customWidth="1"/>
    <col min="7946" max="7946" width="1.140625" style="100" customWidth="1"/>
    <col min="7947" max="8192" width="9" style="100"/>
    <col min="8193" max="8195" width="8.7109375" style="100" customWidth="1"/>
    <col min="8196" max="8196" width="8.85546875" style="100" customWidth="1"/>
    <col min="8197" max="8197" width="5.140625" style="100" customWidth="1"/>
    <col min="8198" max="8198" width="9" style="100"/>
    <col min="8199" max="8201" width="8.7109375" style="100" customWidth="1"/>
    <col min="8202" max="8202" width="1.140625" style="100" customWidth="1"/>
    <col min="8203" max="8448" width="9" style="100"/>
    <col min="8449" max="8451" width="8.7109375" style="100" customWidth="1"/>
    <col min="8452" max="8452" width="8.85546875" style="100" customWidth="1"/>
    <col min="8453" max="8453" width="5.140625" style="100" customWidth="1"/>
    <col min="8454" max="8454" width="9" style="100"/>
    <col min="8455" max="8457" width="8.7109375" style="100" customWidth="1"/>
    <col min="8458" max="8458" width="1.140625" style="100" customWidth="1"/>
    <col min="8459" max="8704" width="9" style="100"/>
    <col min="8705" max="8707" width="8.7109375" style="100" customWidth="1"/>
    <col min="8708" max="8708" width="8.85546875" style="100" customWidth="1"/>
    <col min="8709" max="8709" width="5.140625" style="100" customWidth="1"/>
    <col min="8710" max="8710" width="9" style="100"/>
    <col min="8711" max="8713" width="8.7109375" style="100" customWidth="1"/>
    <col min="8714" max="8714" width="1.140625" style="100" customWidth="1"/>
    <col min="8715" max="8960" width="9" style="100"/>
    <col min="8961" max="8963" width="8.7109375" style="100" customWidth="1"/>
    <col min="8964" max="8964" width="8.85546875" style="100" customWidth="1"/>
    <col min="8965" max="8965" width="5.140625" style="100" customWidth="1"/>
    <col min="8966" max="8966" width="9" style="100"/>
    <col min="8967" max="8969" width="8.7109375" style="100" customWidth="1"/>
    <col min="8970" max="8970" width="1.140625" style="100" customWidth="1"/>
    <col min="8971" max="9216" width="9" style="100"/>
    <col min="9217" max="9219" width="8.7109375" style="100" customWidth="1"/>
    <col min="9220" max="9220" width="8.85546875" style="100" customWidth="1"/>
    <col min="9221" max="9221" width="5.140625" style="100" customWidth="1"/>
    <col min="9222" max="9222" width="9" style="100"/>
    <col min="9223" max="9225" width="8.7109375" style="100" customWidth="1"/>
    <col min="9226" max="9226" width="1.140625" style="100" customWidth="1"/>
    <col min="9227" max="9472" width="9" style="100"/>
    <col min="9473" max="9475" width="8.7109375" style="100" customWidth="1"/>
    <col min="9476" max="9476" width="8.85546875" style="100" customWidth="1"/>
    <col min="9477" max="9477" width="5.140625" style="100" customWidth="1"/>
    <col min="9478" max="9478" width="9" style="100"/>
    <col min="9479" max="9481" width="8.7109375" style="100" customWidth="1"/>
    <col min="9482" max="9482" width="1.140625" style="100" customWidth="1"/>
    <col min="9483" max="9728" width="9" style="100"/>
    <col min="9729" max="9731" width="8.7109375" style="100" customWidth="1"/>
    <col min="9732" max="9732" width="8.85546875" style="100" customWidth="1"/>
    <col min="9733" max="9733" width="5.140625" style="100" customWidth="1"/>
    <col min="9734" max="9734" width="9" style="100"/>
    <col min="9735" max="9737" width="8.7109375" style="100" customWidth="1"/>
    <col min="9738" max="9738" width="1.140625" style="100" customWidth="1"/>
    <col min="9739" max="9984" width="9" style="100"/>
    <col min="9985" max="9987" width="8.7109375" style="100" customWidth="1"/>
    <col min="9988" max="9988" width="8.85546875" style="100" customWidth="1"/>
    <col min="9989" max="9989" width="5.140625" style="100" customWidth="1"/>
    <col min="9990" max="9990" width="9" style="100"/>
    <col min="9991" max="9993" width="8.7109375" style="100" customWidth="1"/>
    <col min="9994" max="9994" width="1.140625" style="100" customWidth="1"/>
    <col min="9995" max="10240" width="9" style="100"/>
    <col min="10241" max="10243" width="8.7109375" style="100" customWidth="1"/>
    <col min="10244" max="10244" width="8.85546875" style="100" customWidth="1"/>
    <col min="10245" max="10245" width="5.140625" style="100" customWidth="1"/>
    <col min="10246" max="10246" width="9" style="100"/>
    <col min="10247" max="10249" width="8.7109375" style="100" customWidth="1"/>
    <col min="10250" max="10250" width="1.140625" style="100" customWidth="1"/>
    <col min="10251" max="10496" width="9" style="100"/>
    <col min="10497" max="10499" width="8.7109375" style="100" customWidth="1"/>
    <col min="10500" max="10500" width="8.85546875" style="100" customWidth="1"/>
    <col min="10501" max="10501" width="5.140625" style="100" customWidth="1"/>
    <col min="10502" max="10502" width="9" style="100"/>
    <col min="10503" max="10505" width="8.7109375" style="100" customWidth="1"/>
    <col min="10506" max="10506" width="1.140625" style="100" customWidth="1"/>
    <col min="10507" max="10752" width="9" style="100"/>
    <col min="10753" max="10755" width="8.7109375" style="100" customWidth="1"/>
    <col min="10756" max="10756" width="8.85546875" style="100" customWidth="1"/>
    <col min="10757" max="10757" width="5.140625" style="100" customWidth="1"/>
    <col min="10758" max="10758" width="9" style="100"/>
    <col min="10759" max="10761" width="8.7109375" style="100" customWidth="1"/>
    <col min="10762" max="10762" width="1.140625" style="100" customWidth="1"/>
    <col min="10763" max="11008" width="9" style="100"/>
    <col min="11009" max="11011" width="8.7109375" style="100" customWidth="1"/>
    <col min="11012" max="11012" width="8.85546875" style="100" customWidth="1"/>
    <col min="11013" max="11013" width="5.140625" style="100" customWidth="1"/>
    <col min="11014" max="11014" width="9" style="100"/>
    <col min="11015" max="11017" width="8.7109375" style="100" customWidth="1"/>
    <col min="11018" max="11018" width="1.140625" style="100" customWidth="1"/>
    <col min="11019" max="11264" width="9" style="100"/>
    <col min="11265" max="11267" width="8.7109375" style="100" customWidth="1"/>
    <col min="11268" max="11268" width="8.85546875" style="100" customWidth="1"/>
    <col min="11269" max="11269" width="5.140625" style="100" customWidth="1"/>
    <col min="11270" max="11270" width="9" style="100"/>
    <col min="11271" max="11273" width="8.7109375" style="100" customWidth="1"/>
    <col min="11274" max="11274" width="1.140625" style="100" customWidth="1"/>
    <col min="11275" max="11520" width="9" style="100"/>
    <col min="11521" max="11523" width="8.7109375" style="100" customWidth="1"/>
    <col min="11524" max="11524" width="8.85546875" style="100" customWidth="1"/>
    <col min="11525" max="11525" width="5.140625" style="100" customWidth="1"/>
    <col min="11526" max="11526" width="9" style="100"/>
    <col min="11527" max="11529" width="8.7109375" style="100" customWidth="1"/>
    <col min="11530" max="11530" width="1.140625" style="100" customWidth="1"/>
    <col min="11531" max="11776" width="9" style="100"/>
    <col min="11777" max="11779" width="8.7109375" style="100" customWidth="1"/>
    <col min="11780" max="11780" width="8.85546875" style="100" customWidth="1"/>
    <col min="11781" max="11781" width="5.140625" style="100" customWidth="1"/>
    <col min="11782" max="11782" width="9" style="100"/>
    <col min="11783" max="11785" width="8.7109375" style="100" customWidth="1"/>
    <col min="11786" max="11786" width="1.140625" style="100" customWidth="1"/>
    <col min="11787" max="12032" width="9" style="100"/>
    <col min="12033" max="12035" width="8.7109375" style="100" customWidth="1"/>
    <col min="12036" max="12036" width="8.85546875" style="100" customWidth="1"/>
    <col min="12037" max="12037" width="5.140625" style="100" customWidth="1"/>
    <col min="12038" max="12038" width="9" style="100"/>
    <col min="12039" max="12041" width="8.7109375" style="100" customWidth="1"/>
    <col min="12042" max="12042" width="1.140625" style="100" customWidth="1"/>
    <col min="12043" max="12288" width="9" style="100"/>
    <col min="12289" max="12291" width="8.7109375" style="100" customWidth="1"/>
    <col min="12292" max="12292" width="8.85546875" style="100" customWidth="1"/>
    <col min="12293" max="12293" width="5.140625" style="100" customWidth="1"/>
    <col min="12294" max="12294" width="9" style="100"/>
    <col min="12295" max="12297" width="8.7109375" style="100" customWidth="1"/>
    <col min="12298" max="12298" width="1.140625" style="100" customWidth="1"/>
    <col min="12299" max="12544" width="9" style="100"/>
    <col min="12545" max="12547" width="8.7109375" style="100" customWidth="1"/>
    <col min="12548" max="12548" width="8.85546875" style="100" customWidth="1"/>
    <col min="12549" max="12549" width="5.140625" style="100" customWidth="1"/>
    <col min="12550" max="12550" width="9" style="100"/>
    <col min="12551" max="12553" width="8.7109375" style="100" customWidth="1"/>
    <col min="12554" max="12554" width="1.140625" style="100" customWidth="1"/>
    <col min="12555" max="12800" width="9" style="100"/>
    <col min="12801" max="12803" width="8.7109375" style="100" customWidth="1"/>
    <col min="12804" max="12804" width="8.85546875" style="100" customWidth="1"/>
    <col min="12805" max="12805" width="5.140625" style="100" customWidth="1"/>
    <col min="12806" max="12806" width="9" style="100"/>
    <col min="12807" max="12809" width="8.7109375" style="100" customWidth="1"/>
    <col min="12810" max="12810" width="1.140625" style="100" customWidth="1"/>
    <col min="12811" max="13056" width="9" style="100"/>
    <col min="13057" max="13059" width="8.7109375" style="100" customWidth="1"/>
    <col min="13060" max="13060" width="8.85546875" style="100" customWidth="1"/>
    <col min="13061" max="13061" width="5.140625" style="100" customWidth="1"/>
    <col min="13062" max="13062" width="9" style="100"/>
    <col min="13063" max="13065" width="8.7109375" style="100" customWidth="1"/>
    <col min="13066" max="13066" width="1.140625" style="100" customWidth="1"/>
    <col min="13067" max="13312" width="9" style="100"/>
    <col min="13313" max="13315" width="8.7109375" style="100" customWidth="1"/>
    <col min="13316" max="13316" width="8.85546875" style="100" customWidth="1"/>
    <col min="13317" max="13317" width="5.140625" style="100" customWidth="1"/>
    <col min="13318" max="13318" width="9" style="100"/>
    <col min="13319" max="13321" width="8.7109375" style="100" customWidth="1"/>
    <col min="13322" max="13322" width="1.140625" style="100" customWidth="1"/>
    <col min="13323" max="13568" width="9" style="100"/>
    <col min="13569" max="13571" width="8.7109375" style="100" customWidth="1"/>
    <col min="13572" max="13572" width="8.85546875" style="100" customWidth="1"/>
    <col min="13573" max="13573" width="5.140625" style="100" customWidth="1"/>
    <col min="13574" max="13574" width="9" style="100"/>
    <col min="13575" max="13577" width="8.7109375" style="100" customWidth="1"/>
    <col min="13578" max="13578" width="1.140625" style="100" customWidth="1"/>
    <col min="13579" max="13824" width="9" style="100"/>
    <col min="13825" max="13827" width="8.7109375" style="100" customWidth="1"/>
    <col min="13828" max="13828" width="8.85546875" style="100" customWidth="1"/>
    <col min="13829" max="13829" width="5.140625" style="100" customWidth="1"/>
    <col min="13830" max="13830" width="9" style="100"/>
    <col min="13831" max="13833" width="8.7109375" style="100" customWidth="1"/>
    <col min="13834" max="13834" width="1.140625" style="100" customWidth="1"/>
    <col min="13835" max="14080" width="9" style="100"/>
    <col min="14081" max="14083" width="8.7109375" style="100" customWidth="1"/>
    <col min="14084" max="14084" width="8.85546875" style="100" customWidth="1"/>
    <col min="14085" max="14085" width="5.140625" style="100" customWidth="1"/>
    <col min="14086" max="14086" width="9" style="100"/>
    <col min="14087" max="14089" width="8.7109375" style="100" customWidth="1"/>
    <col min="14090" max="14090" width="1.140625" style="100" customWidth="1"/>
    <col min="14091" max="14336" width="9" style="100"/>
    <col min="14337" max="14339" width="8.7109375" style="100" customWidth="1"/>
    <col min="14340" max="14340" width="8.85546875" style="100" customWidth="1"/>
    <col min="14341" max="14341" width="5.140625" style="100" customWidth="1"/>
    <col min="14342" max="14342" width="9" style="100"/>
    <col min="14343" max="14345" width="8.7109375" style="100" customWidth="1"/>
    <col min="14346" max="14346" width="1.140625" style="100" customWidth="1"/>
    <col min="14347" max="14592" width="9" style="100"/>
    <col min="14593" max="14595" width="8.7109375" style="100" customWidth="1"/>
    <col min="14596" max="14596" width="8.85546875" style="100" customWidth="1"/>
    <col min="14597" max="14597" width="5.140625" style="100" customWidth="1"/>
    <col min="14598" max="14598" width="9" style="100"/>
    <col min="14599" max="14601" width="8.7109375" style="100" customWidth="1"/>
    <col min="14602" max="14602" width="1.140625" style="100" customWidth="1"/>
    <col min="14603" max="14848" width="9" style="100"/>
    <col min="14849" max="14851" width="8.7109375" style="100" customWidth="1"/>
    <col min="14852" max="14852" width="8.85546875" style="100" customWidth="1"/>
    <col min="14853" max="14853" width="5.140625" style="100" customWidth="1"/>
    <col min="14854" max="14854" width="9" style="100"/>
    <col min="14855" max="14857" width="8.7109375" style="100" customWidth="1"/>
    <col min="14858" max="14858" width="1.140625" style="100" customWidth="1"/>
    <col min="14859" max="15104" width="9" style="100"/>
    <col min="15105" max="15107" width="8.7109375" style="100" customWidth="1"/>
    <col min="15108" max="15108" width="8.85546875" style="100" customWidth="1"/>
    <col min="15109" max="15109" width="5.140625" style="100" customWidth="1"/>
    <col min="15110" max="15110" width="9" style="100"/>
    <col min="15111" max="15113" width="8.7109375" style="100" customWidth="1"/>
    <col min="15114" max="15114" width="1.140625" style="100" customWidth="1"/>
    <col min="15115" max="15360" width="9" style="100"/>
    <col min="15361" max="15363" width="8.7109375" style="100" customWidth="1"/>
    <col min="15364" max="15364" width="8.85546875" style="100" customWidth="1"/>
    <col min="15365" max="15365" width="5.140625" style="100" customWidth="1"/>
    <col min="15366" max="15366" width="9" style="100"/>
    <col min="15367" max="15369" width="8.7109375" style="100" customWidth="1"/>
    <col min="15370" max="15370" width="1.140625" style="100" customWidth="1"/>
    <col min="15371" max="15616" width="9" style="100"/>
    <col min="15617" max="15619" width="8.7109375" style="100" customWidth="1"/>
    <col min="15620" max="15620" width="8.85546875" style="100" customWidth="1"/>
    <col min="15621" max="15621" width="5.140625" style="100" customWidth="1"/>
    <col min="15622" max="15622" width="9" style="100"/>
    <col min="15623" max="15625" width="8.7109375" style="100" customWidth="1"/>
    <col min="15626" max="15626" width="1.140625" style="100" customWidth="1"/>
    <col min="15627" max="15872" width="9" style="100"/>
    <col min="15873" max="15875" width="8.7109375" style="100" customWidth="1"/>
    <col min="15876" max="15876" width="8.85546875" style="100" customWidth="1"/>
    <col min="15877" max="15877" width="5.140625" style="100" customWidth="1"/>
    <col min="15878" max="15878" width="9" style="100"/>
    <col min="15879" max="15881" width="8.7109375" style="100" customWidth="1"/>
    <col min="15882" max="15882" width="1.140625" style="100" customWidth="1"/>
    <col min="15883" max="16128" width="9" style="100"/>
    <col min="16129" max="16131" width="8.7109375" style="100" customWidth="1"/>
    <col min="16132" max="16132" width="8.85546875" style="100" customWidth="1"/>
    <col min="16133" max="16133" width="5.140625" style="100" customWidth="1"/>
    <col min="16134" max="16134" width="9" style="100"/>
    <col min="16135" max="16137" width="8.7109375" style="100" customWidth="1"/>
    <col min="16138" max="16138" width="1.140625" style="100" customWidth="1"/>
    <col min="16139" max="16384" width="9" style="100"/>
  </cols>
  <sheetData>
    <row r="2" spans="1:9" ht="30" customHeight="1">
      <c r="B2" s="149" t="str">
        <f>メニュー!D4 &amp; "年度　千葉県実業団女子テニス大会"</f>
        <v>2026年度　千葉県実業団女子テニス大会</v>
      </c>
      <c r="C2" s="149"/>
      <c r="D2" s="149"/>
      <c r="E2" s="149"/>
      <c r="F2" s="149"/>
      <c r="G2" s="149"/>
      <c r="H2" s="149"/>
    </row>
    <row r="3" spans="1:9" ht="30" customHeight="1">
      <c r="B3" s="149" t="s">
        <v>199</v>
      </c>
      <c r="C3" s="149"/>
      <c r="D3" s="149"/>
      <c r="E3" s="149"/>
      <c r="F3" s="149"/>
      <c r="G3" s="149"/>
      <c r="H3" s="149"/>
    </row>
    <row r="5" spans="1:9" ht="35.25" customHeight="1">
      <c r="A5" s="122" t="s">
        <v>200</v>
      </c>
      <c r="B5" s="104" t="s">
        <v>201</v>
      </c>
      <c r="C5" s="104"/>
      <c r="D5" s="105"/>
      <c r="E5" s="103" t="s">
        <v>202</v>
      </c>
      <c r="F5" s="104" t="s">
        <v>201</v>
      </c>
      <c r="G5" s="104"/>
      <c r="H5" s="104"/>
      <c r="I5" s="104"/>
    </row>
    <row r="6" spans="1:9" ht="35.25" customHeight="1">
      <c r="A6" s="102" t="s">
        <v>203</v>
      </c>
      <c r="B6" s="106" t="s">
        <v>327</v>
      </c>
      <c r="C6" s="106"/>
      <c r="D6" s="106"/>
      <c r="E6" s="107"/>
      <c r="F6" s="108"/>
      <c r="G6" s="108"/>
      <c r="H6" s="108"/>
      <c r="I6" s="108"/>
    </row>
    <row r="7" spans="1:9" ht="10.199999999999999" customHeight="1">
      <c r="A7" s="108"/>
      <c r="B7" s="108"/>
      <c r="C7" s="108"/>
      <c r="D7" s="108"/>
      <c r="E7" s="108"/>
      <c r="F7" s="108"/>
      <c r="G7" s="108"/>
      <c r="H7" s="108"/>
      <c r="I7" s="108"/>
    </row>
    <row r="8" spans="1:9" ht="21.75" customHeight="1">
      <c r="A8" s="108"/>
      <c r="B8" s="108"/>
      <c r="C8" s="108"/>
      <c r="D8" s="108"/>
      <c r="E8" s="108"/>
      <c r="F8" s="108"/>
      <c r="G8" s="108"/>
      <c r="H8" s="108"/>
      <c r="I8" s="109" t="str">
        <f>メニュー!D4 &amp; "年　　　月　　　日"</f>
        <v>2026年　　　月　　　日</v>
      </c>
    </row>
    <row r="9" spans="1:9" ht="10.199999999999999" customHeight="1" thickBot="1">
      <c r="A9" s="108"/>
      <c r="B9" s="108"/>
      <c r="C9" s="108"/>
      <c r="D9" s="108"/>
      <c r="E9" s="108"/>
      <c r="F9" s="108"/>
      <c r="G9" s="108"/>
      <c r="H9" s="108"/>
      <c r="I9" s="108"/>
    </row>
    <row r="10" spans="1:9" s="101" customFormat="1" ht="13.5" customHeight="1">
      <c r="A10" s="110" t="s">
        <v>204</v>
      </c>
      <c r="B10" s="111"/>
      <c r="C10" s="111"/>
      <c r="D10" s="152" t="s">
        <v>205</v>
      </c>
      <c r="E10" s="153"/>
      <c r="F10" s="154"/>
      <c r="G10" s="111"/>
      <c r="H10" s="111"/>
      <c r="I10" s="112" t="s">
        <v>204</v>
      </c>
    </row>
    <row r="11" spans="1:9" s="101" customFormat="1" ht="40" customHeight="1">
      <c r="A11" s="166"/>
      <c r="B11" s="156"/>
      <c r="C11" s="157"/>
      <c r="D11" s="155"/>
      <c r="E11" s="156"/>
      <c r="F11" s="157"/>
      <c r="G11" s="155"/>
      <c r="H11" s="156"/>
      <c r="I11" s="167"/>
    </row>
    <row r="12" spans="1:9" s="101" customFormat="1" ht="13.5" customHeight="1">
      <c r="A12" s="113" t="s">
        <v>206</v>
      </c>
      <c r="B12" s="114"/>
      <c r="C12" s="114"/>
      <c r="D12" s="158"/>
      <c r="E12" s="161" t="s">
        <v>207</v>
      </c>
      <c r="F12" s="163"/>
      <c r="G12" s="114"/>
      <c r="H12" s="114"/>
      <c r="I12" s="115" t="s">
        <v>206</v>
      </c>
    </row>
    <row r="13" spans="1:9" s="101" customFormat="1" ht="40" customHeight="1">
      <c r="A13" s="168"/>
      <c r="B13" s="162"/>
      <c r="C13" s="169"/>
      <c r="D13" s="159"/>
      <c r="E13" s="162"/>
      <c r="F13" s="164"/>
      <c r="G13" s="170"/>
      <c r="H13" s="162"/>
      <c r="I13" s="171"/>
    </row>
    <row r="14" spans="1:9" s="101" customFormat="1" ht="40" customHeight="1">
      <c r="A14" s="166"/>
      <c r="B14" s="156"/>
      <c r="C14" s="157"/>
      <c r="D14" s="160"/>
      <c r="E14" s="156"/>
      <c r="F14" s="165"/>
      <c r="G14" s="155"/>
      <c r="H14" s="156"/>
      <c r="I14" s="167"/>
    </row>
    <row r="15" spans="1:9" s="101" customFormat="1" ht="13.5" customHeight="1">
      <c r="A15" s="113" t="s">
        <v>208</v>
      </c>
      <c r="B15" s="114"/>
      <c r="C15" s="114"/>
      <c r="D15" s="158"/>
      <c r="E15" s="161" t="s">
        <v>207</v>
      </c>
      <c r="F15" s="163"/>
      <c r="G15" s="114"/>
      <c r="H15" s="114"/>
      <c r="I15" s="115" t="s">
        <v>208</v>
      </c>
    </row>
    <row r="16" spans="1:9" s="101" customFormat="1" ht="40" customHeight="1">
      <c r="A16" s="166"/>
      <c r="B16" s="156"/>
      <c r="C16" s="157"/>
      <c r="D16" s="160"/>
      <c r="E16" s="156"/>
      <c r="F16" s="165"/>
      <c r="G16" s="155"/>
      <c r="H16" s="156"/>
      <c r="I16" s="167"/>
    </row>
    <row r="17" spans="1:9" s="101" customFormat="1" ht="13.5" customHeight="1">
      <c r="A17" s="113" t="s">
        <v>209</v>
      </c>
      <c r="B17" s="114"/>
      <c r="C17" s="114"/>
      <c r="D17" s="158"/>
      <c r="E17" s="161" t="s">
        <v>207</v>
      </c>
      <c r="F17" s="163"/>
      <c r="G17" s="114"/>
      <c r="H17" s="114"/>
      <c r="I17" s="115" t="s">
        <v>209</v>
      </c>
    </row>
    <row r="18" spans="1:9" s="101" customFormat="1" ht="40" customHeight="1" thickBot="1">
      <c r="A18" s="168"/>
      <c r="B18" s="162"/>
      <c r="C18" s="169"/>
      <c r="D18" s="159"/>
      <c r="E18" s="162"/>
      <c r="F18" s="164"/>
      <c r="G18" s="170"/>
      <c r="H18" s="162"/>
      <c r="I18" s="171"/>
    </row>
    <row r="19" spans="1:9" s="101" customFormat="1" ht="43.5" customHeight="1" thickBot="1">
      <c r="A19" s="116" t="s">
        <v>210</v>
      </c>
      <c r="B19" s="117"/>
      <c r="C19" s="117"/>
      <c r="D19" s="118"/>
      <c r="E19" s="119" t="s">
        <v>207</v>
      </c>
      <c r="F19" s="120"/>
      <c r="G19" s="117"/>
      <c r="H19" s="117"/>
      <c r="I19" s="121" t="s">
        <v>211</v>
      </c>
    </row>
    <row r="20" spans="1:9" ht="15.9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 ht="21" customHeight="1">
      <c r="A21" s="108" t="s">
        <v>323</v>
      </c>
      <c r="B21" s="108"/>
      <c r="C21" s="108"/>
      <c r="D21" s="108"/>
      <c r="E21" s="108"/>
      <c r="F21" s="108"/>
      <c r="G21" s="108"/>
      <c r="H21" s="108"/>
      <c r="I21" s="108"/>
    </row>
    <row r="22" spans="1:9" ht="21" customHeight="1">
      <c r="A22" s="108" t="s">
        <v>322</v>
      </c>
      <c r="B22" s="108"/>
      <c r="C22" s="108"/>
      <c r="D22" s="108"/>
      <c r="E22" s="108"/>
      <c r="F22" s="108"/>
      <c r="G22" s="108"/>
      <c r="H22" s="108"/>
      <c r="I22" s="108"/>
    </row>
    <row r="23" spans="1:9" ht="21" customHeight="1">
      <c r="A23" s="108" t="s">
        <v>324</v>
      </c>
      <c r="B23" s="108"/>
      <c r="C23" s="108"/>
      <c r="D23" s="108"/>
      <c r="E23" s="108"/>
      <c r="F23" s="108"/>
      <c r="G23" s="108"/>
      <c r="H23" s="108"/>
      <c r="I23" s="108"/>
    </row>
    <row r="24" spans="1:9" ht="21" customHeight="1">
      <c r="A24" s="108" t="s">
        <v>325</v>
      </c>
      <c r="B24" s="108"/>
      <c r="C24" s="108"/>
      <c r="D24" s="108"/>
      <c r="E24" s="108"/>
      <c r="F24" s="108"/>
      <c r="G24" s="108"/>
      <c r="H24" s="108"/>
      <c r="I24" s="108"/>
    </row>
    <row r="25" spans="1:9" ht="21" customHeight="1">
      <c r="A25" s="108" t="s">
        <v>326</v>
      </c>
      <c r="B25" s="108"/>
      <c r="C25" s="108"/>
      <c r="D25" s="108"/>
      <c r="E25" s="108"/>
      <c r="F25" s="108"/>
      <c r="G25" s="108"/>
      <c r="H25" s="108"/>
      <c r="I25" s="108"/>
    </row>
  </sheetData>
  <mergeCells count="22">
    <mergeCell ref="A16:C16"/>
    <mergeCell ref="G16:I16"/>
    <mergeCell ref="A18:C18"/>
    <mergeCell ref="G18:I18"/>
    <mergeCell ref="D15:D16"/>
    <mergeCell ref="E15:E16"/>
    <mergeCell ref="F15:F16"/>
    <mergeCell ref="D17:D18"/>
    <mergeCell ref="E17:E18"/>
    <mergeCell ref="F17:F18"/>
    <mergeCell ref="B2:H2"/>
    <mergeCell ref="B3:H3"/>
    <mergeCell ref="D10:F11"/>
    <mergeCell ref="D12:D14"/>
    <mergeCell ref="E12:E14"/>
    <mergeCell ref="F12:F14"/>
    <mergeCell ref="A11:C11"/>
    <mergeCell ref="G11:I11"/>
    <mergeCell ref="A13:C13"/>
    <mergeCell ref="A14:C14"/>
    <mergeCell ref="G13:I13"/>
    <mergeCell ref="G14:I14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13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BD32-4B24-4D40-B51F-EADFCD2EC828}">
  <sheetPr codeName="Sheet4">
    <tabColor rgb="FFFFFF00"/>
    <pageSetUpPr fitToPage="1"/>
  </sheetPr>
  <dimension ref="A1:J25"/>
  <sheetViews>
    <sheetView zoomScale="98" zoomScaleNormal="98" workbookViewId="0">
      <selection activeCell="H17" sqref="H17"/>
    </sheetView>
  </sheetViews>
  <sheetFormatPr defaultColWidth="8.85546875" defaultRowHeight="13.3"/>
  <cols>
    <col min="1" max="2" width="14.140625" style="57" customWidth="1"/>
    <col min="3" max="6" width="22.7109375" style="57" customWidth="1"/>
    <col min="7" max="246" width="8.85546875" style="57"/>
    <col min="247" max="256" width="6.140625" style="57" customWidth="1"/>
    <col min="257" max="502" width="8.85546875" style="57"/>
    <col min="503" max="512" width="6.140625" style="57" customWidth="1"/>
    <col min="513" max="758" width="8.85546875" style="57"/>
    <col min="759" max="768" width="6.140625" style="57" customWidth="1"/>
    <col min="769" max="1014" width="8.85546875" style="57"/>
    <col min="1015" max="1024" width="6.140625" style="57" customWidth="1"/>
    <col min="1025" max="1270" width="8.85546875" style="57"/>
    <col min="1271" max="1280" width="6.140625" style="57" customWidth="1"/>
    <col min="1281" max="1526" width="8.85546875" style="57"/>
    <col min="1527" max="1536" width="6.140625" style="57" customWidth="1"/>
    <col min="1537" max="1782" width="8.85546875" style="57"/>
    <col min="1783" max="1792" width="6.140625" style="57" customWidth="1"/>
    <col min="1793" max="2038" width="8.85546875" style="57"/>
    <col min="2039" max="2048" width="6.140625" style="57" customWidth="1"/>
    <col min="2049" max="2294" width="8.85546875" style="57"/>
    <col min="2295" max="2304" width="6.140625" style="57" customWidth="1"/>
    <col min="2305" max="2550" width="8.85546875" style="57"/>
    <col min="2551" max="2560" width="6.140625" style="57" customWidth="1"/>
    <col min="2561" max="2806" width="8.85546875" style="57"/>
    <col min="2807" max="2816" width="6.140625" style="57" customWidth="1"/>
    <col min="2817" max="3062" width="8.85546875" style="57"/>
    <col min="3063" max="3072" width="6.140625" style="57" customWidth="1"/>
    <col min="3073" max="3318" width="8.85546875" style="57"/>
    <col min="3319" max="3328" width="6.140625" style="57" customWidth="1"/>
    <col min="3329" max="3574" width="8.85546875" style="57"/>
    <col min="3575" max="3584" width="6.140625" style="57" customWidth="1"/>
    <col min="3585" max="3830" width="8.85546875" style="57"/>
    <col min="3831" max="3840" width="6.140625" style="57" customWidth="1"/>
    <col min="3841" max="4086" width="8.85546875" style="57"/>
    <col min="4087" max="4096" width="6.140625" style="57" customWidth="1"/>
    <col min="4097" max="4342" width="8.85546875" style="57"/>
    <col min="4343" max="4352" width="6.140625" style="57" customWidth="1"/>
    <col min="4353" max="4598" width="8.85546875" style="57"/>
    <col min="4599" max="4608" width="6.140625" style="57" customWidth="1"/>
    <col min="4609" max="4854" width="8.85546875" style="57"/>
    <col min="4855" max="4864" width="6.140625" style="57" customWidth="1"/>
    <col min="4865" max="5110" width="8.85546875" style="57"/>
    <col min="5111" max="5120" width="6.140625" style="57" customWidth="1"/>
    <col min="5121" max="5366" width="8.85546875" style="57"/>
    <col min="5367" max="5376" width="6.140625" style="57" customWidth="1"/>
    <col min="5377" max="5622" width="8.85546875" style="57"/>
    <col min="5623" max="5632" width="6.140625" style="57" customWidth="1"/>
    <col min="5633" max="5878" width="8.85546875" style="57"/>
    <col min="5879" max="5888" width="6.140625" style="57" customWidth="1"/>
    <col min="5889" max="6134" width="8.85546875" style="57"/>
    <col min="6135" max="6144" width="6.140625" style="57" customWidth="1"/>
    <col min="6145" max="6390" width="8.85546875" style="57"/>
    <col min="6391" max="6400" width="6.140625" style="57" customWidth="1"/>
    <col min="6401" max="6646" width="8.85546875" style="57"/>
    <col min="6647" max="6656" width="6.140625" style="57" customWidth="1"/>
    <col min="6657" max="6902" width="8.85546875" style="57"/>
    <col min="6903" max="6912" width="6.140625" style="57" customWidth="1"/>
    <col min="6913" max="7158" width="8.85546875" style="57"/>
    <col min="7159" max="7168" width="6.140625" style="57" customWidth="1"/>
    <col min="7169" max="7414" width="8.85546875" style="57"/>
    <col min="7415" max="7424" width="6.140625" style="57" customWidth="1"/>
    <col min="7425" max="7670" width="8.85546875" style="57"/>
    <col min="7671" max="7680" width="6.140625" style="57" customWidth="1"/>
    <col min="7681" max="7926" width="8.85546875" style="57"/>
    <col min="7927" max="7936" width="6.140625" style="57" customWidth="1"/>
    <col min="7937" max="8182" width="8.85546875" style="57"/>
    <col min="8183" max="8192" width="6.140625" style="57" customWidth="1"/>
    <col min="8193" max="8438" width="8.85546875" style="57"/>
    <col min="8439" max="8448" width="6.140625" style="57" customWidth="1"/>
    <col min="8449" max="8694" width="8.85546875" style="57"/>
    <col min="8695" max="8704" width="6.140625" style="57" customWidth="1"/>
    <col min="8705" max="8950" width="8.85546875" style="57"/>
    <col min="8951" max="8960" width="6.140625" style="57" customWidth="1"/>
    <col min="8961" max="9206" width="8.85546875" style="57"/>
    <col min="9207" max="9216" width="6.140625" style="57" customWidth="1"/>
    <col min="9217" max="9462" width="8.85546875" style="57"/>
    <col min="9463" max="9472" width="6.140625" style="57" customWidth="1"/>
    <col min="9473" max="9718" width="8.85546875" style="57"/>
    <col min="9719" max="9728" width="6.140625" style="57" customWidth="1"/>
    <col min="9729" max="9974" width="8.85546875" style="57"/>
    <col min="9975" max="9984" width="6.140625" style="57" customWidth="1"/>
    <col min="9985" max="10230" width="8.85546875" style="57"/>
    <col min="10231" max="10240" width="6.140625" style="57" customWidth="1"/>
    <col min="10241" max="10486" width="8.85546875" style="57"/>
    <col min="10487" max="10496" width="6.140625" style="57" customWidth="1"/>
    <col min="10497" max="10742" width="8.85546875" style="57"/>
    <col min="10743" max="10752" width="6.140625" style="57" customWidth="1"/>
    <col min="10753" max="10998" width="8.85546875" style="57"/>
    <col min="10999" max="11008" width="6.140625" style="57" customWidth="1"/>
    <col min="11009" max="11254" width="8.85546875" style="57"/>
    <col min="11255" max="11264" width="6.140625" style="57" customWidth="1"/>
    <col min="11265" max="11510" width="8.85546875" style="57"/>
    <col min="11511" max="11520" width="6.140625" style="57" customWidth="1"/>
    <col min="11521" max="11766" width="8.85546875" style="57"/>
    <col min="11767" max="11776" width="6.140625" style="57" customWidth="1"/>
    <col min="11777" max="12022" width="8.85546875" style="57"/>
    <col min="12023" max="12032" width="6.140625" style="57" customWidth="1"/>
    <col min="12033" max="12278" width="8.85546875" style="57"/>
    <col min="12279" max="12288" width="6.140625" style="57" customWidth="1"/>
    <col min="12289" max="12534" width="8.85546875" style="57"/>
    <col min="12535" max="12544" width="6.140625" style="57" customWidth="1"/>
    <col min="12545" max="12790" width="8.85546875" style="57"/>
    <col min="12791" max="12800" width="6.140625" style="57" customWidth="1"/>
    <col min="12801" max="13046" width="8.85546875" style="57"/>
    <col min="13047" max="13056" width="6.140625" style="57" customWidth="1"/>
    <col min="13057" max="13302" width="8.85546875" style="57"/>
    <col min="13303" max="13312" width="6.140625" style="57" customWidth="1"/>
    <col min="13313" max="13558" width="8.85546875" style="57"/>
    <col min="13559" max="13568" width="6.140625" style="57" customWidth="1"/>
    <col min="13569" max="13814" width="8.85546875" style="57"/>
    <col min="13815" max="13824" width="6.140625" style="57" customWidth="1"/>
    <col min="13825" max="14070" width="8.85546875" style="57"/>
    <col min="14071" max="14080" width="6.140625" style="57" customWidth="1"/>
    <col min="14081" max="14326" width="8.85546875" style="57"/>
    <col min="14327" max="14336" width="6.140625" style="57" customWidth="1"/>
    <col min="14337" max="14582" width="8.85546875" style="57"/>
    <col min="14583" max="14592" width="6.140625" style="57" customWidth="1"/>
    <col min="14593" max="14838" width="8.85546875" style="57"/>
    <col min="14839" max="14848" width="6.140625" style="57" customWidth="1"/>
    <col min="14849" max="15094" width="8.85546875" style="57"/>
    <col min="15095" max="15104" width="6.140625" style="57" customWidth="1"/>
    <col min="15105" max="15350" width="8.85546875" style="57"/>
    <col min="15351" max="15360" width="6.140625" style="57" customWidth="1"/>
    <col min="15361" max="15606" width="8.85546875" style="57"/>
    <col min="15607" max="15616" width="6.140625" style="57" customWidth="1"/>
    <col min="15617" max="15862" width="8.85546875" style="57"/>
    <col min="15863" max="15872" width="6.140625" style="57" customWidth="1"/>
    <col min="15873" max="16118" width="8.85546875" style="57"/>
    <col min="16119" max="16128" width="6.140625" style="57" customWidth="1"/>
    <col min="16129" max="16375" width="8.85546875" style="57"/>
    <col min="16376" max="16384" width="8.640625" style="57" customWidth="1"/>
  </cols>
  <sheetData>
    <row r="1" spans="1:10" ht="25.3">
      <c r="A1" s="172" t="s">
        <v>319</v>
      </c>
      <c r="B1" s="172"/>
      <c r="C1" s="172"/>
      <c r="D1" s="172"/>
      <c r="E1" s="172"/>
      <c r="F1" s="172"/>
      <c r="G1" s="84"/>
      <c r="H1" s="84"/>
    </row>
    <row r="2" spans="1:10" ht="21.65" customHeight="1">
      <c r="A2" s="173" t="s">
        <v>321</v>
      </c>
      <c r="B2" s="173"/>
      <c r="C2" s="173"/>
      <c r="D2" s="173"/>
      <c r="E2" s="173"/>
      <c r="F2" s="173"/>
      <c r="G2" s="85"/>
      <c r="H2" s="85"/>
    </row>
    <row r="3" spans="1:10" ht="18.45">
      <c r="A3" s="63"/>
      <c r="B3" s="63"/>
      <c r="C3" s="63"/>
      <c r="D3" s="63"/>
      <c r="E3" s="63"/>
      <c r="F3" s="86" t="s">
        <v>320</v>
      </c>
      <c r="G3" s="63"/>
    </row>
    <row r="4" spans="1:10" ht="18.45" hidden="1">
      <c r="A4" s="63"/>
      <c r="B4" s="63"/>
      <c r="C4" s="63"/>
      <c r="D4" s="63"/>
      <c r="E4" s="63"/>
      <c r="F4" s="86" t="s">
        <v>224</v>
      </c>
      <c r="G4" s="63"/>
    </row>
    <row r="5" spans="1:10" ht="24" customHeight="1">
      <c r="A5" s="174"/>
      <c r="B5" s="175"/>
      <c r="C5" s="87">
        <v>5</v>
      </c>
      <c r="D5" s="87">
        <v>6</v>
      </c>
      <c r="E5" s="87">
        <v>7</v>
      </c>
      <c r="F5" s="87">
        <v>8</v>
      </c>
      <c r="G5" s="58"/>
    </row>
    <row r="6" spans="1:10" ht="59.25" customHeight="1">
      <c r="A6" s="88">
        <v>0.375</v>
      </c>
      <c r="B6" s="88">
        <v>0.38541666666666669</v>
      </c>
      <c r="C6" s="89" t="s">
        <v>232</v>
      </c>
      <c r="D6" s="89" t="s">
        <v>233</v>
      </c>
      <c r="E6" s="89" t="s">
        <v>234</v>
      </c>
      <c r="F6" s="89" t="s">
        <v>244</v>
      </c>
      <c r="G6" s="58"/>
    </row>
    <row r="7" spans="1:10" ht="59.25" customHeight="1">
      <c r="A7" s="88"/>
      <c r="B7" s="88">
        <v>0.38541666666666669</v>
      </c>
      <c r="C7" s="90" t="s">
        <v>235</v>
      </c>
      <c r="D7" s="90" t="s">
        <v>238</v>
      </c>
      <c r="E7" s="90" t="s">
        <v>241</v>
      </c>
      <c r="F7" s="90" t="s">
        <v>245</v>
      </c>
      <c r="G7" s="58"/>
    </row>
    <row r="8" spans="1:10" ht="59.25" customHeight="1">
      <c r="A8" s="88" t="s">
        <v>225</v>
      </c>
      <c r="B8" s="88">
        <v>0.41666666666666669</v>
      </c>
      <c r="C8" s="90" t="s">
        <v>236</v>
      </c>
      <c r="D8" s="90" t="s">
        <v>239</v>
      </c>
      <c r="E8" s="90" t="s">
        <v>242</v>
      </c>
      <c r="F8" s="90" t="s">
        <v>246</v>
      </c>
      <c r="G8" s="58"/>
    </row>
    <row r="9" spans="1:10" ht="59.25" customHeight="1">
      <c r="A9" s="88" t="s">
        <v>225</v>
      </c>
      <c r="B9" s="88">
        <v>0.44791666666666669</v>
      </c>
      <c r="C9" s="90" t="s">
        <v>237</v>
      </c>
      <c r="D9" s="90" t="s">
        <v>240</v>
      </c>
      <c r="E9" s="90" t="s">
        <v>243</v>
      </c>
      <c r="F9" s="90" t="s">
        <v>247</v>
      </c>
      <c r="G9" s="59"/>
      <c r="H9" s="60"/>
      <c r="I9" s="60"/>
      <c r="J9" s="60"/>
    </row>
    <row r="10" spans="1:10" ht="59.25" customHeight="1">
      <c r="A10" s="88" t="s">
        <v>225</v>
      </c>
      <c r="B10" s="88">
        <v>0.47916666666666669</v>
      </c>
      <c r="C10" s="90" t="s">
        <v>249</v>
      </c>
      <c r="D10" s="90"/>
      <c r="E10" s="90"/>
      <c r="F10" s="90" t="s">
        <v>251</v>
      </c>
      <c r="G10" s="59"/>
    </row>
    <row r="11" spans="1:10" ht="59.25" customHeight="1">
      <c r="A11" s="88" t="s">
        <v>225</v>
      </c>
      <c r="B11" s="88">
        <v>0.51041666666666663</v>
      </c>
      <c r="C11" s="90" t="s">
        <v>248</v>
      </c>
      <c r="D11" s="90" t="s">
        <v>250</v>
      </c>
      <c r="E11" s="90" t="s">
        <v>252</v>
      </c>
      <c r="F11" s="90" t="s">
        <v>253</v>
      </c>
      <c r="G11" s="59"/>
      <c r="I11" s="61"/>
      <c r="J11" s="61"/>
    </row>
    <row r="12" spans="1:10" ht="59.25" customHeight="1">
      <c r="A12" s="88" t="s">
        <v>225</v>
      </c>
      <c r="B12" s="88">
        <v>0.54166666666666663</v>
      </c>
      <c r="C12" s="90" t="s">
        <v>254</v>
      </c>
      <c r="D12" s="90"/>
      <c r="E12" s="90"/>
      <c r="F12" s="90"/>
      <c r="G12" s="59"/>
      <c r="J12" s="61"/>
    </row>
    <row r="13" spans="1:10" ht="59.25" customHeight="1">
      <c r="A13" s="88" t="s">
        <v>225</v>
      </c>
      <c r="B13" s="88">
        <v>0.57291666666666663</v>
      </c>
      <c r="C13" s="90" t="s">
        <v>255</v>
      </c>
      <c r="D13" s="90" t="s">
        <v>256</v>
      </c>
      <c r="E13" s="90"/>
      <c r="F13" s="91"/>
      <c r="G13" s="59"/>
      <c r="J13" s="61"/>
    </row>
    <row r="14" spans="1:10" ht="59.25" customHeight="1">
      <c r="A14" s="88" t="s">
        <v>225</v>
      </c>
      <c r="B14" s="88">
        <v>0.60416666666666663</v>
      </c>
      <c r="C14" s="90" t="s">
        <v>226</v>
      </c>
      <c r="D14" s="90" t="s">
        <v>227</v>
      </c>
      <c r="E14" s="90" t="s">
        <v>228</v>
      </c>
      <c r="F14" s="90" t="s">
        <v>229</v>
      </c>
      <c r="G14" s="59"/>
      <c r="J14" s="61"/>
    </row>
    <row r="15" spans="1:10" ht="59.25" customHeight="1">
      <c r="A15" s="88" t="s">
        <v>225</v>
      </c>
      <c r="B15" s="88">
        <v>0.63541666666666663</v>
      </c>
      <c r="C15" s="90" t="s">
        <v>230</v>
      </c>
      <c r="D15" s="91"/>
      <c r="E15" s="90" t="s">
        <v>231</v>
      </c>
      <c r="F15" s="91"/>
      <c r="G15" s="59"/>
      <c r="J15" s="61"/>
    </row>
    <row r="16" spans="1:10" ht="59.25" customHeight="1">
      <c r="A16" s="88" t="s">
        <v>225</v>
      </c>
      <c r="B16" s="88">
        <v>0.66666666666666663</v>
      </c>
      <c r="C16" s="91"/>
      <c r="D16" s="91"/>
      <c r="E16" s="91"/>
      <c r="F16" s="91"/>
      <c r="G16" s="59"/>
      <c r="J16" s="61"/>
    </row>
    <row r="17" spans="1:10" ht="59.25" customHeight="1">
      <c r="A17" s="62"/>
      <c r="B17" s="62"/>
      <c r="C17" s="92"/>
      <c r="D17" s="92"/>
      <c r="E17" s="92"/>
      <c r="F17" s="92"/>
      <c r="G17" s="59"/>
      <c r="H17" s="61"/>
      <c r="I17" s="61"/>
      <c r="J17" s="61"/>
    </row>
    <row r="18" spans="1:10" ht="14.15">
      <c r="A18" s="63"/>
      <c r="B18" s="63"/>
    </row>
    <row r="19" spans="1:10" ht="25.4" customHeight="1">
      <c r="H19" s="176"/>
      <c r="I19" s="176"/>
      <c r="J19" s="176"/>
    </row>
    <row r="20" spans="1:10" ht="30" customHeight="1">
      <c r="A20" s="62"/>
      <c r="B20" s="62"/>
      <c r="C20" s="58"/>
      <c r="D20" s="58"/>
      <c r="E20" s="58"/>
      <c r="F20" s="58"/>
      <c r="G20" s="58"/>
      <c r="H20" s="176"/>
      <c r="I20" s="176"/>
      <c r="J20" s="176"/>
    </row>
    <row r="21" spans="1:10" ht="30" customHeight="1">
      <c r="A21" s="62"/>
      <c r="B21" s="62"/>
      <c r="C21" s="64"/>
      <c r="D21" s="64"/>
      <c r="E21" s="64"/>
      <c r="F21" s="64"/>
      <c r="G21" s="59"/>
    </row>
    <row r="22" spans="1:10" ht="33" customHeight="1">
      <c r="A22" s="62"/>
      <c r="B22" s="62"/>
      <c r="C22" s="65"/>
      <c r="D22" s="65"/>
      <c r="E22" s="65"/>
      <c r="F22" s="65"/>
      <c r="G22" s="59"/>
    </row>
    <row r="23" spans="1:10" ht="38.25" customHeight="1">
      <c r="A23" s="62"/>
      <c r="B23" s="62"/>
      <c r="C23" s="65"/>
      <c r="D23" s="65"/>
      <c r="E23" s="65"/>
      <c r="F23" s="65"/>
      <c r="G23" s="59"/>
      <c r="H23" s="177"/>
      <c r="I23" s="177"/>
      <c r="J23" s="177"/>
    </row>
    <row r="24" spans="1:10" ht="30" customHeight="1">
      <c r="A24" s="62"/>
      <c r="B24" s="62"/>
      <c r="C24" s="66"/>
      <c r="D24" s="66"/>
      <c r="E24" s="66"/>
      <c r="F24" s="66"/>
      <c r="G24" s="59"/>
    </row>
    <row r="25" spans="1:10" ht="30" customHeight="1">
      <c r="C25" s="66"/>
      <c r="D25" s="66"/>
      <c r="E25" s="66"/>
      <c r="F25" s="66"/>
      <c r="G25" s="59"/>
    </row>
  </sheetData>
  <mergeCells count="5">
    <mergeCell ref="A1:F1"/>
    <mergeCell ref="A2:F2"/>
    <mergeCell ref="A5:B5"/>
    <mergeCell ref="H19:J20"/>
    <mergeCell ref="H23:J23"/>
  </mergeCells>
  <phoneticPr fontId="1"/>
  <printOptions horizontalCentered="1"/>
  <pageMargins left="0.62992125984251968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メニュー</vt:lpstr>
      <vt:lpstr>申込データ</vt:lpstr>
      <vt:lpstr>集計表</vt:lpstr>
      <vt:lpstr>登録メンバー(ドロー順)</vt:lpstr>
      <vt:lpstr>対戦結果詳細</vt:lpstr>
      <vt:lpstr>報告用紙</vt:lpstr>
      <vt:lpstr>実女大会コート割</vt:lpstr>
      <vt:lpstr>実女大会コート割!Print_Area</vt:lpstr>
      <vt:lpstr>対戦結果詳細!Print_Area</vt:lpstr>
      <vt:lpstr>'登録メンバー(ドロー順)'!Print_Area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原田由紀</cp:lastModifiedBy>
  <cp:lastPrinted>2025-03-24T02:20:35Z</cp:lastPrinted>
  <dcterms:created xsi:type="dcterms:W3CDTF">2016-10-30T04:21:39Z</dcterms:created>
  <dcterms:modified xsi:type="dcterms:W3CDTF">2026-04-26T02:43:39Z</dcterms:modified>
</cp:coreProperties>
</file>